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4240" windowHeight="13140" activeTab="0"/>
  </bookViews>
  <sheets>
    <sheet name="Science" sheetId="2" r:id="rId1"/>
    <sheet name="Comm" sheetId="3" r:id="rId2"/>
    <sheet name="Science (2)" sheetId="9" r:id="rId3"/>
    <sheet name="Comm (3)" sheetId="11" r:id="rId4"/>
    <sheet name="Sheet2" sheetId="12" r:id="rId5"/>
  </sheets>
  <definedNames/>
  <calcPr calcId="191029"/>
</workbook>
</file>

<file path=xl/sharedStrings.xml><?xml version="1.0" encoding="utf-8"?>
<sst xmlns="http://schemas.openxmlformats.org/spreadsheetml/2006/main" count="1359" uniqueCount="145">
  <si>
    <t>C1</t>
  </si>
  <si>
    <t>B1</t>
  </si>
  <si>
    <t>A2</t>
  </si>
  <si>
    <t>B2</t>
  </si>
  <si>
    <t>A1</t>
  </si>
  <si>
    <t>C2</t>
  </si>
  <si>
    <t>D1</t>
  </si>
  <si>
    <t>D2</t>
  </si>
  <si>
    <t>RESULT-CBSE CLASS-XIIth ( SCIENCE)</t>
  </si>
  <si>
    <t>044</t>
  </si>
  <si>
    <t>041</t>
  </si>
  <si>
    <t>042</t>
  </si>
  <si>
    <t>043</t>
  </si>
  <si>
    <t>Roll no</t>
  </si>
  <si>
    <t>Eng</t>
  </si>
  <si>
    <t>Hin</t>
  </si>
  <si>
    <t>Comp</t>
  </si>
  <si>
    <t>Bio</t>
  </si>
  <si>
    <t>Mat</t>
  </si>
  <si>
    <t>Phy</t>
  </si>
  <si>
    <t>Chem</t>
  </si>
  <si>
    <t>Tot</t>
  </si>
  <si>
    <t>Per</t>
  </si>
  <si>
    <t>Result</t>
  </si>
  <si>
    <t>Div</t>
  </si>
  <si>
    <t>Pass</t>
  </si>
  <si>
    <t>I</t>
  </si>
  <si>
    <t>RANK HOLDERS</t>
  </si>
  <si>
    <t>BAL BHARATI PUBLIC SCHOOL, CRWS NISHATPURA, BHOPAL</t>
  </si>
  <si>
    <t>RESULT-CBSE CLASS-XIIth ( COMMERCE)</t>
  </si>
  <si>
    <t>030</t>
  </si>
  <si>
    <t>054</t>
  </si>
  <si>
    <t>055</t>
  </si>
  <si>
    <t>Name of Candidate</t>
  </si>
  <si>
    <t>Eco</t>
  </si>
  <si>
    <t>Bus</t>
  </si>
  <si>
    <t>Acc</t>
  </si>
  <si>
    <t>BAL BHARATI PUBLIC SCHOOL,CRWS NISHATPURA, BHOPAL.</t>
  </si>
  <si>
    <t>Science</t>
  </si>
  <si>
    <t>Commerce</t>
  </si>
  <si>
    <t>Hindi</t>
  </si>
  <si>
    <t>Maths</t>
  </si>
  <si>
    <t>B.St.</t>
  </si>
  <si>
    <t>Total</t>
  </si>
  <si>
    <t>%</t>
  </si>
  <si>
    <t>Comm</t>
  </si>
  <si>
    <t>Student's Name</t>
  </si>
  <si>
    <t>SESSION-2019-2020</t>
  </si>
  <si>
    <t>AASTHA KAUSHIK</t>
  </si>
  <si>
    <t>ABHINAV SHANKHE</t>
  </si>
  <si>
    <t>ABHINEET RAWAT</t>
  </si>
  <si>
    <t>ADITYA SINGH</t>
  </si>
  <si>
    <t>AMANDEEP DHEER</t>
  </si>
  <si>
    <t>AMIT SETH</t>
  </si>
  <si>
    <t>ANMOL MISHRA</t>
  </si>
  <si>
    <t>APURVA KAUSHIK</t>
  </si>
  <si>
    <t>CHARU TIWARI</t>
  </si>
  <si>
    <t>CHIRAG JAIN</t>
  </si>
  <si>
    <t>DEEPALI PATHAK</t>
  </si>
  <si>
    <t>DEEPENDRA KUMAR</t>
  </si>
  <si>
    <t>GOURI DIXIT</t>
  </si>
  <si>
    <t>GUNGUN SHAKYA</t>
  </si>
  <si>
    <t>HARSH SINGH</t>
  </si>
  <si>
    <t>JYOTI ELIZABETH JOB</t>
  </si>
  <si>
    <t>JYOTSNA TRIPATHI</t>
  </si>
  <si>
    <t>KAUSHLENDRA TIWARI</t>
  </si>
  <si>
    <t>KHUSHI S GLOSSIM</t>
  </si>
  <si>
    <t>KISHAN KUMAR KORI</t>
  </si>
  <si>
    <t>KRITIKA B DAS</t>
  </si>
  <si>
    <t>MOHAMMAD ANAS</t>
  </si>
  <si>
    <t>NUPUR SIROLIYA</t>
  </si>
  <si>
    <t>OM SAHU</t>
  </si>
  <si>
    <t>PRANJAL SINGH</t>
  </si>
  <si>
    <t>PRARTHANA INGLE</t>
  </si>
  <si>
    <t>PRAVAR SHARMA</t>
  </si>
  <si>
    <t>PRIYANSHU YADAV</t>
  </si>
  <si>
    <t>RAJ AHIRWAR</t>
  </si>
  <si>
    <t>RAJ KUSHWAHA</t>
  </si>
  <si>
    <t>RISHAB KUMAR KHARWAR</t>
  </si>
  <si>
    <t>SHASHI NARVARIA</t>
  </si>
  <si>
    <t>SUNISHA SINGH</t>
  </si>
  <si>
    <t>TANYA SINGH</t>
  </si>
  <si>
    <t>VAIBHAV KAPSE</t>
  </si>
  <si>
    <t>VARNIKA SARASWAT</t>
  </si>
  <si>
    <t>VARUN GAHLOT</t>
  </si>
  <si>
    <t>VASHU GUPTA</t>
  </si>
  <si>
    <t>VIBHOR PANDOLE</t>
  </si>
  <si>
    <t>VINAY DUBEY</t>
  </si>
  <si>
    <t>VIPUL SINGH KACHHAWAHA</t>
  </si>
  <si>
    <t>VISHAL MISHRA</t>
  </si>
  <si>
    <t>YASH SHARMA</t>
  </si>
  <si>
    <t>YATHARTH CHOUHAN</t>
  </si>
  <si>
    <t>083</t>
  </si>
  <si>
    <t>SESSION-2020-2021</t>
  </si>
  <si>
    <t>Chirag Jain</t>
  </si>
  <si>
    <t>Amandeep Dheer</t>
  </si>
  <si>
    <t>ADESH PATEL</t>
  </si>
  <si>
    <t>ADWITIYA SINGH</t>
  </si>
  <si>
    <t>AKSHITA CHANDEL</t>
  </si>
  <si>
    <t>ANJALI GUPTA</t>
  </si>
  <si>
    <t>AYUSHI PUROHIT</t>
  </si>
  <si>
    <t>DOLLY PATIL</t>
  </si>
  <si>
    <t>HARSH RAJPUT</t>
  </si>
  <si>
    <t>JATIN PAL</t>
  </si>
  <si>
    <t>JYOTI SINGH</t>
  </si>
  <si>
    <t>KIRAN SILAWAT</t>
  </si>
  <si>
    <t>MADHUSUDAN MALI</t>
  </si>
  <si>
    <t>MARIYAM AHMED</t>
  </si>
  <si>
    <t>NANDINI YADAV</t>
  </si>
  <si>
    <t>POOJA VERMA</t>
  </si>
  <si>
    <t>PRATIK KUMAR</t>
  </si>
  <si>
    <t>PRAVEEN SAHU</t>
  </si>
  <si>
    <t>ROMSHA BATHAM</t>
  </si>
  <si>
    <t>SANDHYA SINGH</t>
  </si>
  <si>
    <t>SANSKRITI SHRIVASTAVA</t>
  </si>
  <si>
    <t>SHIVA RAI</t>
  </si>
  <si>
    <t>SIDDHARTH SHUKLA</t>
  </si>
  <si>
    <t>TANISHKA KUMAR</t>
  </si>
  <si>
    <t>TEJASWINI WANKHEDE</t>
  </si>
  <si>
    <t>TRUPTI RAVINDRA JAGTAP</t>
  </si>
  <si>
    <t>Anmol Mishra</t>
  </si>
  <si>
    <t>SUBJECT</t>
  </si>
  <si>
    <t>NO. OF STUDENTS APPEARED</t>
  </si>
  <si>
    <t>NO. OF DISTN</t>
  </si>
  <si>
    <t>%AGE (OF DISTN)</t>
  </si>
  <si>
    <t>HIGHEST SCORE</t>
  </si>
  <si>
    <t>NAME OF THE STUDENT</t>
  </si>
  <si>
    <t>SUBJECT AVG</t>
  </si>
  <si>
    <t>E</t>
  </si>
  <si>
    <t>ENGLISH CORE 301</t>
  </si>
  <si>
    <t>ACCOUNTANCY  55</t>
  </si>
  <si>
    <t>BUSINESS STUDIES 54</t>
  </si>
  <si>
    <t>ECONOMICS 30</t>
  </si>
  <si>
    <t>MATHEMATICS 41</t>
  </si>
  <si>
    <t>HINDI 302</t>
  </si>
  <si>
    <t>COMPUTER SCIENCE 83 </t>
  </si>
  <si>
    <t>Romsha Batham</t>
  </si>
  <si>
    <t>Trupti Jagtap</t>
  </si>
  <si>
    <t>Romsha Batham &amp; Trupti Jagtap</t>
  </si>
  <si>
    <t>Nandani Yadav</t>
  </si>
  <si>
    <t>PHYSICS  42</t>
  </si>
  <si>
    <t>CHEMISTRY  43</t>
  </si>
  <si>
    <t>BIOLOGY  44</t>
  </si>
  <si>
    <t>COMPUTER SCIENCE  83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</si>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</sst>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1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 quotePrefix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164" fontId="19" fillId="0" borderId="0" xfId="15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/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 quotePrefix="1">
      <alignment horizontal="center"/>
    </xf>
    <xf numFmtId="0" fontId="19" fillId="33" borderId="0" xfId="0" applyFont="1" applyFill="1" applyBorder="1"/>
    <xf numFmtId="0" fontId="21" fillId="33" borderId="0" xfId="0" applyFont="1" applyFill="1" applyBorder="1" applyAlignment="1">
      <alignment horizontal="center"/>
    </xf>
    <xf numFmtId="1" fontId="21" fillId="33" borderId="0" xfId="0" applyNumberFormat="1" applyFont="1" applyFill="1" applyBorder="1"/>
    <xf numFmtId="0" fontId="18" fillId="33" borderId="0" xfId="0" applyFont="1" applyFill="1" applyBorder="1" applyAlignment="1">
      <alignment horizontal="center"/>
    </xf>
    <xf numFmtId="2" fontId="21" fillId="33" borderId="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/>
    <xf numFmtId="0" fontId="19" fillId="33" borderId="10" xfId="0" applyFont="1" applyFill="1" applyBorder="1" applyAlignment="1">
      <alignment horizontal="center"/>
    </xf>
    <xf numFmtId="10" fontId="18" fillId="33" borderId="0" xfId="0" applyNumberFormat="1" applyFont="1" applyFill="1" applyAlignment="1">
      <alignment horizontal="center"/>
    </xf>
    <xf numFmtId="164" fontId="18" fillId="33" borderId="0" xfId="15" applyNumberFormat="1" applyFont="1" applyFill="1" applyAlignment="1">
      <alignment horizontal="center"/>
    </xf>
    <xf numFmtId="0" fontId="19" fillId="33" borderId="0" xfId="0" applyFont="1" applyFill="1" applyAlignment="1">
      <alignment horizontal="left"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0" xfId="0" applyBorder="1"/>
    <xf numFmtId="0" fontId="18" fillId="0" borderId="10" xfId="0" applyFont="1" applyFill="1" applyBorder="1"/>
    <xf numFmtId="1" fontId="18" fillId="0" borderId="0" xfId="0" applyNumberFormat="1" applyFont="1" applyFill="1" applyBorder="1"/>
    <xf numFmtId="0" fontId="18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34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2" fontId="21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20" fillId="34" borderId="11" xfId="0" applyFont="1" applyFill="1" applyBorder="1" applyAlignment="1">
      <alignment vertical="center"/>
    </xf>
    <xf numFmtId="0" fontId="19" fillId="34" borderId="0" xfId="0" applyFont="1" applyFill="1" applyAlignment="1">
      <alignment horizontal="center"/>
    </xf>
    <xf numFmtId="164" fontId="19" fillId="34" borderId="0" xfId="15" applyNumberFormat="1" applyFont="1" applyFill="1" applyBorder="1" applyAlignment="1">
      <alignment horizontal="center"/>
    </xf>
    <xf numFmtId="0" fontId="18" fillId="34" borderId="0" xfId="0" applyFont="1" applyFill="1" applyAlignment="1" quotePrefix="1">
      <alignment horizontal="center"/>
    </xf>
    <xf numFmtId="0" fontId="19" fillId="34" borderId="0" xfId="0" applyFont="1" applyFill="1"/>
    <xf numFmtId="2" fontId="18" fillId="34" borderId="0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workbookViewId="0" topLeftCell="A1">
      <pane xSplit="11" ySplit="14" topLeftCell="L34" activePane="bottomRight" state="frozen"/>
      <selection pane="topRight" activeCell="L1" sqref="L1"/>
      <selection pane="bottomLeft" activeCell="A15" sqref="A15"/>
      <selection pane="bottomRight" activeCell="S46" sqref="S46"/>
    </sheetView>
  </sheetViews>
  <sheetFormatPr defaultColWidth="9.140625" defaultRowHeight="15"/>
  <cols>
    <col min="1" max="1" width="9.28125" style="18" bestFit="1" customWidth="1"/>
    <col min="2" max="2" width="11.28125" style="33" bestFit="1" customWidth="1"/>
    <col min="3" max="3" width="24.8515625" style="33" customWidth="1"/>
    <col min="4" max="4" width="8.28125" style="18" customWidth="1"/>
    <col min="5" max="5" width="6.8515625" style="18" customWidth="1"/>
    <col min="6" max="6" width="7.140625" style="18" customWidth="1"/>
    <col min="7" max="7" width="5.8515625" style="18" customWidth="1"/>
    <col min="8" max="8" width="7.421875" style="18" customWidth="1"/>
    <col min="9" max="9" width="6.7109375" style="18" customWidth="1"/>
    <col min="10" max="10" width="7.140625" style="18" customWidth="1"/>
    <col min="11" max="11" width="6.421875" style="18" customWidth="1"/>
    <col min="12" max="12" width="7.421875" style="18" customWidth="1"/>
    <col min="13" max="13" width="6.00390625" style="18" customWidth="1"/>
    <col min="14" max="14" width="7.8515625" style="18" customWidth="1"/>
    <col min="15" max="15" width="6.421875" style="18" customWidth="1"/>
    <col min="16" max="16" width="7.00390625" style="18" customWidth="1"/>
    <col min="17" max="17" width="6.7109375" style="18" customWidth="1"/>
    <col min="18" max="19" width="9.28125" style="18" bestFit="1" customWidth="1"/>
    <col min="20" max="21" width="9.140625" style="18" customWidth="1"/>
    <col min="22" max="16384" width="9.140625" style="19" customWidth="1"/>
  </cols>
  <sheetData>
    <row r="1" spans="2:21" ht="15">
      <c r="B1" s="70" t="s">
        <v>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2:21" ht="15">
      <c r="B2" s="71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21" ht="15">
      <c r="B3" s="71" t="s">
        <v>93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5">
      <c r="B4" s="20"/>
      <c r="C4" s="20"/>
      <c r="D4" s="21">
        <v>301</v>
      </c>
      <c r="E4" s="21">
        <v>301</v>
      </c>
      <c r="F4" s="21">
        <v>302</v>
      </c>
      <c r="G4" s="21">
        <v>302</v>
      </c>
      <c r="H4" s="22" t="s">
        <v>92</v>
      </c>
      <c r="I4" s="22" t="s">
        <v>92</v>
      </c>
      <c r="J4" s="22" t="s">
        <v>9</v>
      </c>
      <c r="K4" s="22" t="s">
        <v>9</v>
      </c>
      <c r="L4" s="22" t="s">
        <v>10</v>
      </c>
      <c r="M4" s="22" t="s">
        <v>10</v>
      </c>
      <c r="N4" s="22" t="s">
        <v>11</v>
      </c>
      <c r="O4" s="22" t="s">
        <v>11</v>
      </c>
      <c r="P4" s="22" t="s">
        <v>12</v>
      </c>
      <c r="Q4" s="22" t="s">
        <v>12</v>
      </c>
      <c r="R4" s="21"/>
      <c r="S4" s="21"/>
      <c r="T4" s="21"/>
      <c r="U4" s="21"/>
    </row>
    <row r="5" spans="2:21" ht="15">
      <c r="B5" s="17" t="s">
        <v>13</v>
      </c>
      <c r="C5" s="17" t="s">
        <v>46</v>
      </c>
      <c r="D5" s="17" t="s">
        <v>14</v>
      </c>
      <c r="E5" s="17" t="s">
        <v>14</v>
      </c>
      <c r="F5" s="17" t="s">
        <v>15</v>
      </c>
      <c r="G5" s="17" t="s">
        <v>15</v>
      </c>
      <c r="H5" s="17" t="s">
        <v>16</v>
      </c>
      <c r="I5" s="17" t="s">
        <v>16</v>
      </c>
      <c r="J5" s="17" t="s">
        <v>17</v>
      </c>
      <c r="K5" s="17" t="s">
        <v>17</v>
      </c>
      <c r="L5" s="17" t="s">
        <v>18</v>
      </c>
      <c r="M5" s="17" t="s">
        <v>18</v>
      </c>
      <c r="N5" s="17" t="s">
        <v>19</v>
      </c>
      <c r="O5" s="17" t="s">
        <v>19</v>
      </c>
      <c r="P5" s="17" t="s">
        <v>20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</row>
    <row r="6" spans="1:22" ht="15">
      <c r="A6" s="18">
        <f aca="true" t="shared" si="0" ref="A6:A32">+A5+1</f>
        <v>1</v>
      </c>
      <c r="B6" s="16">
        <v>19609221</v>
      </c>
      <c r="C6" s="43" t="s">
        <v>48</v>
      </c>
      <c r="D6" s="16">
        <v>81</v>
      </c>
      <c r="E6" s="16" t="s">
        <v>0</v>
      </c>
      <c r="F6" s="16">
        <v>84</v>
      </c>
      <c r="G6" s="16" t="s">
        <v>1</v>
      </c>
      <c r="H6" s="17"/>
      <c r="I6" s="17"/>
      <c r="J6" s="17"/>
      <c r="K6" s="17"/>
      <c r="L6" s="16">
        <v>69</v>
      </c>
      <c r="M6" s="16" t="s">
        <v>0</v>
      </c>
      <c r="N6" s="16">
        <v>73</v>
      </c>
      <c r="O6" s="16" t="s">
        <v>5</v>
      </c>
      <c r="P6" s="16">
        <v>70</v>
      </c>
      <c r="Q6" s="16" t="s">
        <v>5</v>
      </c>
      <c r="R6" s="17">
        <f>+D6+F6+H6+J6+L6+N6+P6</f>
        <v>377</v>
      </c>
      <c r="S6" s="17">
        <f>+(D6+F6+H6+J6+L6+N6+P6)*100/500</f>
        <v>75.4</v>
      </c>
      <c r="T6" s="17" t="s">
        <v>25</v>
      </c>
      <c r="U6" s="17" t="s">
        <v>26</v>
      </c>
      <c r="V6" s="23">
        <f>COUNTIF(E6:Q6,"=A1")</f>
        <v>0</v>
      </c>
    </row>
    <row r="7" spans="1:22" ht="15">
      <c r="A7" s="18">
        <f t="shared" si="0"/>
        <v>2</v>
      </c>
      <c r="B7" s="16">
        <v>19609222</v>
      </c>
      <c r="C7" s="43" t="s">
        <v>49</v>
      </c>
      <c r="D7" s="16">
        <v>71</v>
      </c>
      <c r="E7" s="16" t="s">
        <v>6</v>
      </c>
      <c r="F7" s="16">
        <v>70</v>
      </c>
      <c r="G7" s="16" t="s">
        <v>5</v>
      </c>
      <c r="H7" s="17"/>
      <c r="I7" s="17"/>
      <c r="J7" s="17"/>
      <c r="K7" s="17"/>
      <c r="L7" s="16">
        <v>66</v>
      </c>
      <c r="M7" s="16" t="s">
        <v>5</v>
      </c>
      <c r="N7" s="16">
        <v>70</v>
      </c>
      <c r="O7" s="16" t="s">
        <v>5</v>
      </c>
      <c r="P7" s="16">
        <v>70</v>
      </c>
      <c r="Q7" s="16" t="s">
        <v>5</v>
      </c>
      <c r="R7" s="17">
        <f>+D7+F7+H7+J7+L7+N7+P7</f>
        <v>347</v>
      </c>
      <c r="S7" s="17">
        <f>+(D7+F7+H7+J7+L7+N7+P7)*100/500</f>
        <v>69.4</v>
      </c>
      <c r="T7" s="17" t="s">
        <v>25</v>
      </c>
      <c r="U7" s="17" t="s">
        <v>26</v>
      </c>
      <c r="V7" s="23">
        <f aca="true" t="shared" si="1" ref="V7:V49">COUNTIF(E7:Q7,"=A1")</f>
        <v>0</v>
      </c>
    </row>
    <row r="8" spans="1:22" ht="15">
      <c r="A8" s="18">
        <f t="shared" si="0"/>
        <v>3</v>
      </c>
      <c r="B8" s="16">
        <v>19609223</v>
      </c>
      <c r="C8" s="43" t="s">
        <v>50</v>
      </c>
      <c r="D8" s="16">
        <v>92</v>
      </c>
      <c r="E8" s="16" t="s">
        <v>2</v>
      </c>
      <c r="F8" s="16">
        <v>95</v>
      </c>
      <c r="G8" s="16" t="s">
        <v>4</v>
      </c>
      <c r="H8" s="17"/>
      <c r="I8" s="17"/>
      <c r="J8" s="17"/>
      <c r="K8" s="17"/>
      <c r="L8" s="16">
        <v>91</v>
      </c>
      <c r="M8" s="16" t="s">
        <v>2</v>
      </c>
      <c r="N8" s="16">
        <v>95</v>
      </c>
      <c r="O8" s="16" t="s">
        <v>4</v>
      </c>
      <c r="P8" s="16">
        <v>95</v>
      </c>
      <c r="Q8" s="16" t="s">
        <v>4</v>
      </c>
      <c r="R8" s="17">
        <f>+D8+F8+H8+J8+L8+N8+P8</f>
        <v>468</v>
      </c>
      <c r="S8" s="17">
        <f>+(D8+F8+H8+J8+L8+N8+P8)*100/500</f>
        <v>93.6</v>
      </c>
      <c r="T8" s="17" t="s">
        <v>25</v>
      </c>
      <c r="U8" s="17" t="s">
        <v>26</v>
      </c>
      <c r="V8" s="23">
        <f t="shared" si="1"/>
        <v>3</v>
      </c>
    </row>
    <row r="9" spans="1:22" ht="15">
      <c r="A9" s="18">
        <f t="shared" si="0"/>
        <v>4</v>
      </c>
      <c r="B9" s="16">
        <v>19609224</v>
      </c>
      <c r="C9" s="43" t="s">
        <v>51</v>
      </c>
      <c r="D9" s="16">
        <v>67</v>
      </c>
      <c r="E9" s="16" t="s">
        <v>6</v>
      </c>
      <c r="F9" s="17">
        <v>66</v>
      </c>
      <c r="G9" s="17" t="s">
        <v>6</v>
      </c>
      <c r="H9" s="16"/>
      <c r="I9" s="16"/>
      <c r="J9" s="17"/>
      <c r="K9" s="17"/>
      <c r="L9" s="16">
        <v>61</v>
      </c>
      <c r="M9" s="16" t="s">
        <v>5</v>
      </c>
      <c r="N9" s="16">
        <v>63</v>
      </c>
      <c r="O9" s="16" t="s">
        <v>6</v>
      </c>
      <c r="P9" s="16">
        <v>70</v>
      </c>
      <c r="Q9" s="16" t="s">
        <v>5</v>
      </c>
      <c r="R9" s="17">
        <f>+D9+F9+H9+J9+L9+N9+P9</f>
        <v>327</v>
      </c>
      <c r="S9" s="17">
        <f>+(D9+F9+H9+J9+L9+N9+P9)*100/500</f>
        <v>65.4</v>
      </c>
      <c r="T9" s="17" t="s">
        <v>25</v>
      </c>
      <c r="U9" s="17" t="s">
        <v>26</v>
      </c>
      <c r="V9" s="23">
        <f t="shared" si="1"/>
        <v>0</v>
      </c>
    </row>
    <row r="10" spans="1:22" ht="15">
      <c r="A10" s="18">
        <f t="shared" si="0"/>
        <v>5</v>
      </c>
      <c r="B10" s="16">
        <v>19609225</v>
      </c>
      <c r="C10" s="43" t="s">
        <v>52</v>
      </c>
      <c r="D10" s="16">
        <v>95</v>
      </c>
      <c r="E10" s="16" t="s">
        <v>4</v>
      </c>
      <c r="F10" s="17"/>
      <c r="G10" s="17"/>
      <c r="H10" s="16">
        <v>95</v>
      </c>
      <c r="I10" s="16" t="s">
        <v>4</v>
      </c>
      <c r="J10" s="17">
        <v>96</v>
      </c>
      <c r="K10" s="17" t="s">
        <v>4</v>
      </c>
      <c r="L10" s="16"/>
      <c r="M10" s="16"/>
      <c r="N10" s="16">
        <v>96</v>
      </c>
      <c r="O10" s="16" t="s">
        <v>4</v>
      </c>
      <c r="P10" s="16">
        <v>96</v>
      </c>
      <c r="Q10" s="16" t="s">
        <v>4</v>
      </c>
      <c r="R10" s="17">
        <f>+D10+F10+H10+J10+L10+N10+P10</f>
        <v>478</v>
      </c>
      <c r="S10" s="17">
        <f>+(D10+F10+H10+J10+L10+N10+P10)*100/500</f>
        <v>95.6</v>
      </c>
      <c r="T10" s="17" t="s">
        <v>25</v>
      </c>
      <c r="U10" s="17" t="s">
        <v>26</v>
      </c>
      <c r="V10" s="23">
        <f t="shared" si="1"/>
        <v>5</v>
      </c>
    </row>
    <row r="11" spans="1:22" ht="15">
      <c r="A11" s="18">
        <f t="shared" si="0"/>
        <v>6</v>
      </c>
      <c r="B11" s="16">
        <v>19609226</v>
      </c>
      <c r="C11" s="43" t="s">
        <v>53</v>
      </c>
      <c r="D11" s="16">
        <v>84</v>
      </c>
      <c r="E11" s="16" t="s">
        <v>3</v>
      </c>
      <c r="F11" s="16"/>
      <c r="G11" s="16"/>
      <c r="H11" s="17">
        <v>90</v>
      </c>
      <c r="I11" s="17" t="s">
        <v>3</v>
      </c>
      <c r="J11" s="17"/>
      <c r="K11" s="17"/>
      <c r="L11" s="16">
        <v>80</v>
      </c>
      <c r="M11" s="16" t="s">
        <v>1</v>
      </c>
      <c r="N11" s="16">
        <v>73</v>
      </c>
      <c r="O11" s="16" t="s">
        <v>5</v>
      </c>
      <c r="P11" s="16">
        <v>72</v>
      </c>
      <c r="Q11" s="16" t="s">
        <v>5</v>
      </c>
      <c r="R11" s="17">
        <f>+D11+F11+H11+J11+L11+N11+P11</f>
        <v>399</v>
      </c>
      <c r="S11" s="17">
        <f>+(D11+F11+H11+J11+L11+N11+P11)*100/500</f>
        <v>79.8</v>
      </c>
      <c r="T11" s="17" t="s">
        <v>25</v>
      </c>
      <c r="U11" s="17" t="s">
        <v>26</v>
      </c>
      <c r="V11" s="23">
        <f t="shared" si="1"/>
        <v>0</v>
      </c>
    </row>
    <row r="12" spans="1:22" ht="15">
      <c r="A12" s="18">
        <f t="shared" si="0"/>
        <v>7</v>
      </c>
      <c r="B12" s="16">
        <v>19609227</v>
      </c>
      <c r="C12" s="43" t="s">
        <v>54</v>
      </c>
      <c r="D12" s="16">
        <v>98</v>
      </c>
      <c r="E12" s="16" t="s">
        <v>4</v>
      </c>
      <c r="F12" s="16">
        <v>96</v>
      </c>
      <c r="G12" s="16" t="s">
        <v>4</v>
      </c>
      <c r="H12" s="17"/>
      <c r="I12" s="17"/>
      <c r="J12" s="17">
        <v>95</v>
      </c>
      <c r="K12" s="17" t="s">
        <v>2</v>
      </c>
      <c r="L12" s="16"/>
      <c r="M12" s="16"/>
      <c r="N12" s="16">
        <v>95</v>
      </c>
      <c r="O12" s="16" t="s">
        <v>4</v>
      </c>
      <c r="P12" s="16">
        <v>94</v>
      </c>
      <c r="Q12" s="16" t="s">
        <v>4</v>
      </c>
      <c r="R12" s="17">
        <f>+D12+F12+H12+J12+L12+N12+P12</f>
        <v>478</v>
      </c>
      <c r="S12" s="17">
        <f>+(D12+F12+H12+J12+L12+N12+P12)*100/500</f>
        <v>95.6</v>
      </c>
      <c r="T12" s="17" t="s">
        <v>25</v>
      </c>
      <c r="U12" s="17" t="s">
        <v>26</v>
      </c>
      <c r="V12" s="23">
        <f t="shared" si="1"/>
        <v>4</v>
      </c>
    </row>
    <row r="13" spans="1:22" ht="15">
      <c r="A13" s="18">
        <f t="shared" si="0"/>
        <v>8</v>
      </c>
      <c r="B13" s="16">
        <v>19609228</v>
      </c>
      <c r="C13" s="43" t="s">
        <v>55</v>
      </c>
      <c r="D13" s="16">
        <v>86</v>
      </c>
      <c r="E13" s="16" t="s">
        <v>3</v>
      </c>
      <c r="F13" s="16">
        <v>89</v>
      </c>
      <c r="G13" s="16" t="s">
        <v>2</v>
      </c>
      <c r="H13" s="17"/>
      <c r="I13" s="17"/>
      <c r="J13" s="16">
        <v>83</v>
      </c>
      <c r="K13" s="16" t="s">
        <v>3</v>
      </c>
      <c r="L13" s="16"/>
      <c r="M13" s="17"/>
      <c r="N13" s="16">
        <v>73</v>
      </c>
      <c r="O13" s="16" t="s">
        <v>5</v>
      </c>
      <c r="P13" s="16">
        <v>71</v>
      </c>
      <c r="Q13" s="16" t="s">
        <v>5</v>
      </c>
      <c r="R13" s="17">
        <f>+D13+F13+H13+J13+L13+N13+P13</f>
        <v>402</v>
      </c>
      <c r="S13" s="17">
        <f>+(D13+F13+H13+J13+L13+N13+P13)*100/500</f>
        <v>80.4</v>
      </c>
      <c r="T13" s="17" t="s">
        <v>25</v>
      </c>
      <c r="U13" s="17" t="s">
        <v>26</v>
      </c>
      <c r="V13" s="23">
        <f t="shared" si="1"/>
        <v>0</v>
      </c>
    </row>
    <row r="14" spans="1:22" ht="15">
      <c r="A14" s="18">
        <f t="shared" si="0"/>
        <v>9</v>
      </c>
      <c r="B14" s="16">
        <v>19609229</v>
      </c>
      <c r="C14" s="43" t="s">
        <v>56</v>
      </c>
      <c r="D14" s="16">
        <v>88</v>
      </c>
      <c r="E14" s="16" t="s">
        <v>1</v>
      </c>
      <c r="F14" s="16"/>
      <c r="G14" s="16"/>
      <c r="H14" s="17">
        <v>93</v>
      </c>
      <c r="I14" s="17" t="s">
        <v>2</v>
      </c>
      <c r="J14" s="17"/>
      <c r="K14" s="17"/>
      <c r="L14" s="16">
        <v>80</v>
      </c>
      <c r="M14" s="16" t="s">
        <v>1</v>
      </c>
      <c r="N14" s="16">
        <v>93</v>
      </c>
      <c r="O14" s="16" t="s">
        <v>2</v>
      </c>
      <c r="P14" s="16">
        <v>91</v>
      </c>
      <c r="Q14" s="16" t="s">
        <v>2</v>
      </c>
      <c r="R14" s="17">
        <f>+D14+F14+H14+J14+L14+N14+P14</f>
        <v>445</v>
      </c>
      <c r="S14" s="17">
        <f>+(D14+F14+H14+J14+L14+N14+P14)*100/500</f>
        <v>89</v>
      </c>
      <c r="T14" s="17" t="s">
        <v>25</v>
      </c>
      <c r="U14" s="17" t="s">
        <v>26</v>
      </c>
      <c r="V14" s="23">
        <f t="shared" si="1"/>
        <v>0</v>
      </c>
    </row>
    <row r="15" spans="1:22" ht="15">
      <c r="A15" s="18">
        <f t="shared" si="0"/>
        <v>10</v>
      </c>
      <c r="B15" s="16">
        <v>19609230</v>
      </c>
      <c r="C15" s="43" t="s">
        <v>57</v>
      </c>
      <c r="D15" s="16">
        <v>98</v>
      </c>
      <c r="E15" s="16" t="s">
        <v>4</v>
      </c>
      <c r="F15" s="17"/>
      <c r="G15" s="17"/>
      <c r="H15" s="16">
        <v>96</v>
      </c>
      <c r="I15" s="16" t="s">
        <v>4</v>
      </c>
      <c r="J15" s="17"/>
      <c r="K15" s="17"/>
      <c r="L15" s="16">
        <v>96</v>
      </c>
      <c r="M15" s="16" t="s">
        <v>4</v>
      </c>
      <c r="N15" s="16">
        <v>96</v>
      </c>
      <c r="O15" s="16" t="s">
        <v>4</v>
      </c>
      <c r="P15" s="16">
        <v>97</v>
      </c>
      <c r="Q15" s="16" t="s">
        <v>4</v>
      </c>
      <c r="R15" s="17">
        <f>+D15+F15+H15+J15+L15+N15+P15</f>
        <v>483</v>
      </c>
      <c r="S15" s="17">
        <f>+(D15+F15+H15+J15+L15+N15+P15)*100/500</f>
        <v>96.6</v>
      </c>
      <c r="T15" s="17" t="s">
        <v>25</v>
      </c>
      <c r="U15" s="17" t="s">
        <v>26</v>
      </c>
      <c r="V15" s="23">
        <f t="shared" si="1"/>
        <v>5</v>
      </c>
    </row>
    <row r="16" spans="1:22" ht="15">
      <c r="A16" s="18">
        <f t="shared" si="0"/>
        <v>11</v>
      </c>
      <c r="B16" s="16">
        <v>19609231</v>
      </c>
      <c r="C16" s="43" t="s">
        <v>58</v>
      </c>
      <c r="D16" s="16">
        <v>92</v>
      </c>
      <c r="E16" s="16" t="s">
        <v>2</v>
      </c>
      <c r="F16" s="16">
        <v>90</v>
      </c>
      <c r="G16" s="16" t="s">
        <v>2</v>
      </c>
      <c r="H16" s="17"/>
      <c r="I16" s="17"/>
      <c r="J16" s="17"/>
      <c r="K16" s="17"/>
      <c r="L16" s="16">
        <v>93</v>
      </c>
      <c r="M16" s="16" t="s">
        <v>2</v>
      </c>
      <c r="N16" s="16">
        <v>94</v>
      </c>
      <c r="O16" s="16" t="s">
        <v>4</v>
      </c>
      <c r="P16" s="16">
        <v>94</v>
      </c>
      <c r="Q16" s="16" t="s">
        <v>4</v>
      </c>
      <c r="R16" s="17">
        <f>+D16+F16+H16+J16+L16+N16+P16</f>
        <v>463</v>
      </c>
      <c r="S16" s="17">
        <f>+(D16+F16+H16+J16+L16+N16+P16)*100/500</f>
        <v>92.6</v>
      </c>
      <c r="T16" s="17" t="s">
        <v>25</v>
      </c>
      <c r="U16" s="17" t="s">
        <v>26</v>
      </c>
      <c r="V16" s="23">
        <f t="shared" si="1"/>
        <v>2</v>
      </c>
    </row>
    <row r="17" spans="1:22" ht="15">
      <c r="A17" s="18">
        <f t="shared" si="0"/>
        <v>12</v>
      </c>
      <c r="B17" s="16">
        <v>19609232</v>
      </c>
      <c r="C17" s="43" t="s">
        <v>59</v>
      </c>
      <c r="D17" s="16">
        <v>90</v>
      </c>
      <c r="E17" s="16" t="s">
        <v>1</v>
      </c>
      <c r="F17" s="16"/>
      <c r="G17" s="16"/>
      <c r="H17" s="17">
        <v>92</v>
      </c>
      <c r="I17" s="17" t="s">
        <v>1</v>
      </c>
      <c r="J17" s="17"/>
      <c r="K17" s="17"/>
      <c r="L17" s="16">
        <v>91</v>
      </c>
      <c r="M17" s="16" t="s">
        <v>2</v>
      </c>
      <c r="N17" s="16">
        <v>94</v>
      </c>
      <c r="O17" s="16" t="s">
        <v>4</v>
      </c>
      <c r="P17" s="16">
        <v>93</v>
      </c>
      <c r="Q17" s="16" t="s">
        <v>2</v>
      </c>
      <c r="R17" s="17">
        <f>+D17+F17+H17+J17+L17+N17+P17</f>
        <v>460</v>
      </c>
      <c r="S17" s="17">
        <f>+(D17+F17+H17+J17+L17+N17+P17)*100/500</f>
        <v>92</v>
      </c>
      <c r="T17" s="17" t="s">
        <v>25</v>
      </c>
      <c r="U17" s="17" t="s">
        <v>26</v>
      </c>
      <c r="V17" s="23">
        <f t="shared" si="1"/>
        <v>1</v>
      </c>
    </row>
    <row r="18" spans="1:22" ht="15">
      <c r="A18" s="18">
        <f t="shared" si="0"/>
        <v>13</v>
      </c>
      <c r="B18" s="16">
        <v>19609233</v>
      </c>
      <c r="C18" s="43" t="s">
        <v>60</v>
      </c>
      <c r="D18" s="16">
        <v>96</v>
      </c>
      <c r="E18" s="16" t="s">
        <v>4</v>
      </c>
      <c r="F18" s="16">
        <v>95</v>
      </c>
      <c r="G18" s="16" t="s">
        <v>4</v>
      </c>
      <c r="H18" s="17"/>
      <c r="I18" s="17"/>
      <c r="J18" s="16">
        <v>92</v>
      </c>
      <c r="K18" s="16" t="s">
        <v>2</v>
      </c>
      <c r="L18" s="16"/>
      <c r="M18" s="16"/>
      <c r="N18" s="16">
        <v>96</v>
      </c>
      <c r="O18" s="16" t="s">
        <v>4</v>
      </c>
      <c r="P18" s="16">
        <v>93</v>
      </c>
      <c r="Q18" s="16" t="s">
        <v>2</v>
      </c>
      <c r="R18" s="17">
        <f>+D18+F18+H18+J18+L18+N18+P18</f>
        <v>472</v>
      </c>
      <c r="S18" s="17">
        <f>+(D18+F18+H18+J18+L18+N18+P18)*100/500</f>
        <v>94.4</v>
      </c>
      <c r="T18" s="17" t="s">
        <v>25</v>
      </c>
      <c r="U18" s="17" t="s">
        <v>26</v>
      </c>
      <c r="V18" s="23">
        <f t="shared" si="1"/>
        <v>3</v>
      </c>
    </row>
    <row r="19" spans="1:22" ht="15">
      <c r="A19" s="18">
        <f t="shared" si="0"/>
        <v>14</v>
      </c>
      <c r="B19" s="16">
        <v>19609234</v>
      </c>
      <c r="C19" s="43" t="s">
        <v>61</v>
      </c>
      <c r="D19" s="16">
        <v>75</v>
      </c>
      <c r="E19" s="16" t="s">
        <v>5</v>
      </c>
      <c r="F19" s="16">
        <v>66</v>
      </c>
      <c r="G19" s="16" t="s">
        <v>6</v>
      </c>
      <c r="H19" s="17"/>
      <c r="I19" s="17"/>
      <c r="J19" s="17">
        <v>58</v>
      </c>
      <c r="K19" s="17" t="s">
        <v>7</v>
      </c>
      <c r="L19" s="16"/>
      <c r="M19" s="16"/>
      <c r="N19" s="16">
        <v>67</v>
      </c>
      <c r="O19" s="16" t="s">
        <v>6</v>
      </c>
      <c r="P19" s="16">
        <v>64</v>
      </c>
      <c r="Q19" s="16" t="s">
        <v>6</v>
      </c>
      <c r="R19" s="17">
        <f>+D19+F19+H19+J19+L19+N19+P19</f>
        <v>330</v>
      </c>
      <c r="S19" s="17">
        <f>+(D19+F19+H19+J19+L19+N19+P19)*100/500</f>
        <v>66</v>
      </c>
      <c r="T19" s="17" t="s">
        <v>25</v>
      </c>
      <c r="U19" s="17" t="s">
        <v>26</v>
      </c>
      <c r="V19" s="23">
        <f t="shared" si="1"/>
        <v>0</v>
      </c>
    </row>
    <row r="20" spans="1:22" ht="15">
      <c r="A20" s="18">
        <f t="shared" si="0"/>
        <v>15</v>
      </c>
      <c r="B20" s="16">
        <v>19609235</v>
      </c>
      <c r="C20" s="43" t="s">
        <v>62</v>
      </c>
      <c r="D20" s="16">
        <v>79</v>
      </c>
      <c r="E20" s="16" t="s">
        <v>0</v>
      </c>
      <c r="F20" s="16">
        <v>71</v>
      </c>
      <c r="G20" s="16" t="s">
        <v>5</v>
      </c>
      <c r="H20" s="17"/>
      <c r="I20" s="17"/>
      <c r="J20" s="17"/>
      <c r="K20" s="17"/>
      <c r="L20" s="16">
        <v>74</v>
      </c>
      <c r="M20" s="16" t="s">
        <v>0</v>
      </c>
      <c r="N20" s="16">
        <v>71</v>
      </c>
      <c r="O20" s="16" t="s">
        <v>5</v>
      </c>
      <c r="P20" s="16">
        <v>70</v>
      </c>
      <c r="Q20" s="16" t="s">
        <v>5</v>
      </c>
      <c r="R20" s="17">
        <f>+D20+F20+H20+J20+L20+N20+P20</f>
        <v>365</v>
      </c>
      <c r="S20" s="17">
        <f>+(D20+F20+H20+J20+L20+N20+P20)*100/500</f>
        <v>73</v>
      </c>
      <c r="T20" s="17" t="s">
        <v>25</v>
      </c>
      <c r="U20" s="17" t="s">
        <v>26</v>
      </c>
      <c r="V20" s="23">
        <f t="shared" si="1"/>
        <v>0</v>
      </c>
    </row>
    <row r="21" spans="1:22" ht="15">
      <c r="A21" s="18">
        <f t="shared" si="0"/>
        <v>16</v>
      </c>
      <c r="B21" s="16">
        <v>19609236</v>
      </c>
      <c r="C21" s="43" t="s">
        <v>63</v>
      </c>
      <c r="D21" s="16">
        <v>84</v>
      </c>
      <c r="E21" s="16" t="s">
        <v>3</v>
      </c>
      <c r="F21" s="16">
        <v>88</v>
      </c>
      <c r="G21" s="16" t="s">
        <v>2</v>
      </c>
      <c r="H21" s="17"/>
      <c r="I21" s="17"/>
      <c r="J21" s="17">
        <v>71</v>
      </c>
      <c r="K21" s="17" t="s">
        <v>5</v>
      </c>
      <c r="L21" s="16"/>
      <c r="M21" s="16"/>
      <c r="N21" s="16">
        <v>71</v>
      </c>
      <c r="O21" s="16" t="s">
        <v>5</v>
      </c>
      <c r="P21" s="16">
        <v>71</v>
      </c>
      <c r="Q21" s="16" t="s">
        <v>5</v>
      </c>
      <c r="R21" s="17">
        <f>+D21+F21+H21+J21+L21+N21+P21</f>
        <v>385</v>
      </c>
      <c r="S21" s="17">
        <f>+(D21+F21+H21+J21+L21+N21+P21)*100/500</f>
        <v>77</v>
      </c>
      <c r="T21" s="17" t="s">
        <v>25</v>
      </c>
      <c r="U21" s="17" t="s">
        <v>26</v>
      </c>
      <c r="V21" s="23">
        <f t="shared" si="1"/>
        <v>0</v>
      </c>
    </row>
    <row r="22" spans="1:22" ht="15">
      <c r="A22" s="18">
        <f t="shared" si="0"/>
        <v>17</v>
      </c>
      <c r="B22" s="16">
        <v>19609237</v>
      </c>
      <c r="C22" s="43" t="s">
        <v>64</v>
      </c>
      <c r="D22" s="16">
        <v>95</v>
      </c>
      <c r="E22" s="16" t="s">
        <v>4</v>
      </c>
      <c r="F22" s="17"/>
      <c r="G22" s="17"/>
      <c r="H22" s="16">
        <v>93</v>
      </c>
      <c r="I22" s="16" t="s">
        <v>2</v>
      </c>
      <c r="J22" s="17"/>
      <c r="K22" s="17"/>
      <c r="L22" s="16">
        <v>94</v>
      </c>
      <c r="M22" s="16" t="s">
        <v>4</v>
      </c>
      <c r="N22" s="16">
        <v>94</v>
      </c>
      <c r="O22" s="16" t="s">
        <v>4</v>
      </c>
      <c r="P22" s="16">
        <v>95</v>
      </c>
      <c r="Q22" s="16" t="s">
        <v>4</v>
      </c>
      <c r="R22" s="17">
        <f>+D22+F22+H22+J22+L22+N22+P22</f>
        <v>471</v>
      </c>
      <c r="S22" s="17">
        <f>+(D22+F22+H22+J22+L22+N22+P22)*100/500</f>
        <v>94.2</v>
      </c>
      <c r="T22" s="17" t="s">
        <v>25</v>
      </c>
      <c r="U22" s="17" t="s">
        <v>26</v>
      </c>
      <c r="V22" s="23">
        <f t="shared" si="1"/>
        <v>4</v>
      </c>
    </row>
    <row r="23" spans="1:22" ht="15">
      <c r="A23" s="18">
        <f t="shared" si="0"/>
        <v>18</v>
      </c>
      <c r="B23" s="16">
        <v>19609238</v>
      </c>
      <c r="C23" s="43" t="s">
        <v>65</v>
      </c>
      <c r="D23" s="16">
        <v>72</v>
      </c>
      <c r="E23" s="16" t="s">
        <v>5</v>
      </c>
      <c r="F23" s="17"/>
      <c r="G23" s="17"/>
      <c r="H23" s="16">
        <v>69</v>
      </c>
      <c r="I23" s="16" t="s">
        <v>7</v>
      </c>
      <c r="J23" s="17"/>
      <c r="K23" s="17"/>
      <c r="L23" s="16">
        <v>59</v>
      </c>
      <c r="M23" s="16" t="s">
        <v>6</v>
      </c>
      <c r="N23" s="16">
        <v>69</v>
      </c>
      <c r="O23" s="16" t="s">
        <v>5</v>
      </c>
      <c r="P23" s="16">
        <v>70</v>
      </c>
      <c r="Q23" s="16" t="s">
        <v>5</v>
      </c>
      <c r="R23" s="17">
        <f>+D23+F23+H23+J23+L23+N23+P23</f>
        <v>339</v>
      </c>
      <c r="S23" s="17">
        <f>+(D23+F23+H23+J23+L23+N23+P23)*100/500</f>
        <v>67.8</v>
      </c>
      <c r="T23" s="17" t="s">
        <v>25</v>
      </c>
      <c r="U23" s="17" t="s">
        <v>26</v>
      </c>
      <c r="V23" s="23">
        <f t="shared" si="1"/>
        <v>0</v>
      </c>
    </row>
    <row r="24" spans="1:22" ht="15">
      <c r="A24" s="18">
        <f t="shared" si="0"/>
        <v>19</v>
      </c>
      <c r="B24" s="16">
        <v>19609239</v>
      </c>
      <c r="C24" s="43" t="s">
        <v>66</v>
      </c>
      <c r="D24" s="16">
        <v>84</v>
      </c>
      <c r="E24" s="16" t="s">
        <v>3</v>
      </c>
      <c r="F24" s="17">
        <v>82</v>
      </c>
      <c r="G24" s="17" t="s">
        <v>1</v>
      </c>
      <c r="H24" s="16"/>
      <c r="I24" s="16"/>
      <c r="J24" s="17"/>
      <c r="K24" s="17"/>
      <c r="L24" s="16">
        <v>77</v>
      </c>
      <c r="M24" s="16" t="s">
        <v>3</v>
      </c>
      <c r="N24" s="16">
        <v>72</v>
      </c>
      <c r="O24" s="16" t="s">
        <v>5</v>
      </c>
      <c r="P24" s="16">
        <v>72</v>
      </c>
      <c r="Q24" s="16" t="s">
        <v>5</v>
      </c>
      <c r="R24" s="17">
        <f>+D24+F24+H24+J24+L24+N24+P24</f>
        <v>387</v>
      </c>
      <c r="S24" s="17">
        <f>+(D24+F24+H24+J24+L24+N24+P24)*100/500</f>
        <v>77.4</v>
      </c>
      <c r="T24" s="17" t="s">
        <v>25</v>
      </c>
      <c r="U24" s="17" t="s">
        <v>26</v>
      </c>
      <c r="V24" s="23">
        <f t="shared" si="1"/>
        <v>0</v>
      </c>
    </row>
    <row r="25" spans="1:22" ht="15">
      <c r="A25" s="18">
        <f t="shared" si="0"/>
        <v>20</v>
      </c>
      <c r="B25" s="16">
        <v>19609240</v>
      </c>
      <c r="C25" s="43" t="s">
        <v>67</v>
      </c>
      <c r="D25" s="16">
        <v>74</v>
      </c>
      <c r="E25" s="16" t="s">
        <v>5</v>
      </c>
      <c r="F25" s="17"/>
      <c r="G25" s="17"/>
      <c r="H25" s="16">
        <v>72</v>
      </c>
      <c r="I25" s="16" t="s">
        <v>6</v>
      </c>
      <c r="J25" s="17"/>
      <c r="K25" s="17"/>
      <c r="L25" s="16">
        <v>74</v>
      </c>
      <c r="M25" s="16" t="s">
        <v>0</v>
      </c>
      <c r="N25" s="16">
        <v>71</v>
      </c>
      <c r="O25" s="16" t="s">
        <v>5</v>
      </c>
      <c r="P25" s="16">
        <v>70</v>
      </c>
      <c r="Q25" s="16" t="s">
        <v>5</v>
      </c>
      <c r="R25" s="17">
        <f>+D25+F25+H25+J25+L25+N25+P25</f>
        <v>361</v>
      </c>
      <c r="S25" s="17">
        <f>+(D25+F25+H25+J25+L25+N25+P25)*100/500</f>
        <v>72.2</v>
      </c>
      <c r="T25" s="17" t="s">
        <v>25</v>
      </c>
      <c r="U25" s="17" t="s">
        <v>26</v>
      </c>
      <c r="V25" s="23">
        <f t="shared" si="1"/>
        <v>0</v>
      </c>
    </row>
    <row r="26" spans="1:22" ht="15">
      <c r="A26" s="18">
        <f t="shared" si="0"/>
        <v>21</v>
      </c>
      <c r="B26" s="16">
        <v>19609241</v>
      </c>
      <c r="C26" s="43" t="s">
        <v>68</v>
      </c>
      <c r="D26" s="16">
        <v>90</v>
      </c>
      <c r="E26" s="16" t="s">
        <v>1</v>
      </c>
      <c r="F26" s="16">
        <v>91</v>
      </c>
      <c r="G26" s="16" t="s">
        <v>2</v>
      </c>
      <c r="H26" s="17"/>
      <c r="I26" s="17"/>
      <c r="J26" s="16"/>
      <c r="K26" s="16"/>
      <c r="L26" s="16">
        <v>91</v>
      </c>
      <c r="M26" s="17" t="s">
        <v>4</v>
      </c>
      <c r="N26" s="16">
        <v>84</v>
      </c>
      <c r="O26" s="16" t="s">
        <v>1</v>
      </c>
      <c r="P26" s="16">
        <v>87</v>
      </c>
      <c r="Q26" s="16" t="s">
        <v>1</v>
      </c>
      <c r="R26" s="17">
        <f>+D26+F26+H26+J26+L26+N26+P26</f>
        <v>443</v>
      </c>
      <c r="S26" s="17">
        <f>+(D26+F26+H26+J26+L26+N26+P26)*100/500</f>
        <v>88.6</v>
      </c>
      <c r="T26" s="17" t="s">
        <v>25</v>
      </c>
      <c r="U26" s="17" t="s">
        <v>26</v>
      </c>
      <c r="V26" s="23">
        <f t="shared" si="1"/>
        <v>1</v>
      </c>
    </row>
    <row r="27" spans="1:22" ht="15">
      <c r="A27" s="18">
        <f t="shared" si="0"/>
        <v>22</v>
      </c>
      <c r="B27" s="16">
        <v>19609242</v>
      </c>
      <c r="C27" s="43" t="s">
        <v>69</v>
      </c>
      <c r="D27" s="16">
        <v>81</v>
      </c>
      <c r="E27" s="16" t="s">
        <v>0</v>
      </c>
      <c r="F27" s="17"/>
      <c r="G27" s="17"/>
      <c r="H27" s="16">
        <v>69</v>
      </c>
      <c r="I27" s="16" t="s">
        <v>7</v>
      </c>
      <c r="J27" s="17"/>
      <c r="K27" s="17"/>
      <c r="L27" s="16">
        <v>71</v>
      </c>
      <c r="M27" s="17" t="s">
        <v>0</v>
      </c>
      <c r="N27" s="16">
        <v>72</v>
      </c>
      <c r="O27" s="16" t="s">
        <v>5</v>
      </c>
      <c r="P27" s="16">
        <v>72</v>
      </c>
      <c r="Q27" s="16" t="s">
        <v>5</v>
      </c>
      <c r="R27" s="17">
        <f>+D27+F27+H27+J27+L27+N27+P27</f>
        <v>365</v>
      </c>
      <c r="S27" s="17">
        <f>+(D27+F27+H27+J27+L27+N27+P27)*100/500</f>
        <v>73</v>
      </c>
      <c r="T27" s="17" t="s">
        <v>25</v>
      </c>
      <c r="U27" s="17" t="s">
        <v>26</v>
      </c>
      <c r="V27" s="23">
        <f t="shared" si="1"/>
        <v>0</v>
      </c>
    </row>
    <row r="28" spans="1:22" ht="15">
      <c r="A28" s="18">
        <f t="shared" si="0"/>
        <v>23</v>
      </c>
      <c r="B28" s="16">
        <v>19609243</v>
      </c>
      <c r="C28" s="43" t="s">
        <v>70</v>
      </c>
      <c r="D28" s="16">
        <v>94</v>
      </c>
      <c r="E28" s="16" t="s">
        <v>2</v>
      </c>
      <c r="F28" s="17">
        <v>91</v>
      </c>
      <c r="G28" s="17" t="s">
        <v>2</v>
      </c>
      <c r="H28" s="16"/>
      <c r="I28" s="16"/>
      <c r="J28" s="17"/>
      <c r="K28" s="17"/>
      <c r="L28" s="16">
        <v>84</v>
      </c>
      <c r="M28" s="17" t="s">
        <v>1</v>
      </c>
      <c r="N28" s="16">
        <v>94</v>
      </c>
      <c r="O28" s="16" t="s">
        <v>4</v>
      </c>
      <c r="P28" s="16">
        <v>94</v>
      </c>
      <c r="Q28" s="16" t="s">
        <v>4</v>
      </c>
      <c r="R28" s="17">
        <f>+D28+F28+H28+J28+L28+N28+P28</f>
        <v>457</v>
      </c>
      <c r="S28" s="17">
        <f>+(D28+F28+H28+J28+L28+N28+P28)*100/500</f>
        <v>91.4</v>
      </c>
      <c r="T28" s="17" t="s">
        <v>25</v>
      </c>
      <c r="U28" s="17" t="s">
        <v>26</v>
      </c>
      <c r="V28" s="23">
        <f t="shared" si="1"/>
        <v>2</v>
      </c>
    </row>
    <row r="29" spans="1:22" ht="15">
      <c r="A29" s="18">
        <f t="shared" si="0"/>
        <v>24</v>
      </c>
      <c r="B29" s="16">
        <v>19609244</v>
      </c>
      <c r="C29" s="43" t="s">
        <v>71</v>
      </c>
      <c r="D29" s="16">
        <v>89</v>
      </c>
      <c r="E29" s="16" t="s">
        <v>1</v>
      </c>
      <c r="F29" s="16"/>
      <c r="G29" s="16"/>
      <c r="H29" s="17">
        <v>93</v>
      </c>
      <c r="I29" s="17" t="s">
        <v>2</v>
      </c>
      <c r="J29" s="17">
        <v>94</v>
      </c>
      <c r="K29" s="17" t="s">
        <v>2</v>
      </c>
      <c r="L29" s="16"/>
      <c r="M29" s="16"/>
      <c r="N29" s="16">
        <v>96</v>
      </c>
      <c r="O29" s="16" t="s">
        <v>4</v>
      </c>
      <c r="P29" s="16">
        <v>95</v>
      </c>
      <c r="Q29" s="16" t="s">
        <v>4</v>
      </c>
      <c r="R29" s="17">
        <f>+D29+F29+H29+J29+L29+N29+P29</f>
        <v>467</v>
      </c>
      <c r="S29" s="17">
        <f>+(D29+F29+H29+J29+L29+N29+P29)*100/500</f>
        <v>93.4</v>
      </c>
      <c r="T29" s="17" t="s">
        <v>25</v>
      </c>
      <c r="U29" s="17" t="s">
        <v>26</v>
      </c>
      <c r="V29" s="23">
        <f t="shared" si="1"/>
        <v>2</v>
      </c>
    </row>
    <row r="30" spans="1:22" ht="15">
      <c r="A30" s="18">
        <f t="shared" si="0"/>
        <v>25</v>
      </c>
      <c r="B30" s="16">
        <v>19609245</v>
      </c>
      <c r="C30" s="43" t="s">
        <v>72</v>
      </c>
      <c r="D30" s="16">
        <v>69</v>
      </c>
      <c r="E30" s="16" t="s">
        <v>6</v>
      </c>
      <c r="F30" s="16">
        <v>67</v>
      </c>
      <c r="G30" s="16" t="s">
        <v>6</v>
      </c>
      <c r="H30" s="17"/>
      <c r="I30" s="17"/>
      <c r="J30" s="17"/>
      <c r="K30" s="17"/>
      <c r="L30" s="16">
        <v>62</v>
      </c>
      <c r="M30" s="16" t="s">
        <v>5</v>
      </c>
      <c r="N30" s="16">
        <v>70</v>
      </c>
      <c r="O30" s="16" t="s">
        <v>5</v>
      </c>
      <c r="P30" s="16">
        <v>71</v>
      </c>
      <c r="Q30" s="16" t="s">
        <v>5</v>
      </c>
      <c r="R30" s="17">
        <f>+D30+F30+H30+J30+L30+N30+P30</f>
        <v>339</v>
      </c>
      <c r="S30" s="17">
        <f>+(D30+F30+H30+J30+L30+N30+P30)*100/500</f>
        <v>67.8</v>
      </c>
      <c r="T30" s="17" t="s">
        <v>25</v>
      </c>
      <c r="U30" s="17" t="s">
        <v>26</v>
      </c>
      <c r="V30" s="23">
        <f t="shared" si="1"/>
        <v>0</v>
      </c>
    </row>
    <row r="31" spans="1:22" ht="15">
      <c r="A31" s="18">
        <f t="shared" si="0"/>
        <v>26</v>
      </c>
      <c r="B31" s="16">
        <v>19609246</v>
      </c>
      <c r="C31" s="43" t="s">
        <v>73</v>
      </c>
      <c r="D31" s="16">
        <v>96</v>
      </c>
      <c r="E31" s="16" t="s">
        <v>4</v>
      </c>
      <c r="F31" s="17"/>
      <c r="G31" s="17"/>
      <c r="H31" s="16">
        <v>93</v>
      </c>
      <c r="I31" s="16" t="s">
        <v>2</v>
      </c>
      <c r="J31" s="17"/>
      <c r="K31" s="17"/>
      <c r="L31" s="16">
        <v>96</v>
      </c>
      <c r="M31" s="16" t="s">
        <v>4</v>
      </c>
      <c r="N31" s="16">
        <v>96</v>
      </c>
      <c r="O31" s="16" t="s">
        <v>4</v>
      </c>
      <c r="P31" s="16">
        <v>95</v>
      </c>
      <c r="Q31" s="16" t="s">
        <v>4</v>
      </c>
      <c r="R31" s="17">
        <f>+D31+F31+H31+J31+L31+N31+P31</f>
        <v>476</v>
      </c>
      <c r="S31" s="17">
        <f>+(D31+F31+H31+J31+L31+N31+P31)*100/500</f>
        <v>95.2</v>
      </c>
      <c r="T31" s="17" t="s">
        <v>25</v>
      </c>
      <c r="U31" s="17" t="s">
        <v>26</v>
      </c>
      <c r="V31" s="23">
        <f t="shared" si="1"/>
        <v>4</v>
      </c>
    </row>
    <row r="32" spans="1:22" ht="15">
      <c r="A32" s="18">
        <f t="shared" si="0"/>
        <v>27</v>
      </c>
      <c r="B32" s="16">
        <v>19609247</v>
      </c>
      <c r="C32" s="43" t="s">
        <v>74</v>
      </c>
      <c r="D32" s="16">
        <v>75</v>
      </c>
      <c r="E32" s="16" t="s">
        <v>5</v>
      </c>
      <c r="F32" s="16"/>
      <c r="G32" s="16"/>
      <c r="H32" s="17">
        <v>69</v>
      </c>
      <c r="I32" s="17" t="s">
        <v>7</v>
      </c>
      <c r="J32" s="17"/>
      <c r="K32" s="17"/>
      <c r="L32" s="16">
        <v>77</v>
      </c>
      <c r="M32" s="16" t="s">
        <v>3</v>
      </c>
      <c r="N32" s="16">
        <v>87</v>
      </c>
      <c r="O32" s="16" t="s">
        <v>1</v>
      </c>
      <c r="P32" s="16">
        <v>71</v>
      </c>
      <c r="Q32" s="16" t="s">
        <v>5</v>
      </c>
      <c r="R32" s="17">
        <f>+D32+F32+H32+J32+L32+N32+P32</f>
        <v>379</v>
      </c>
      <c r="S32" s="17">
        <f>+(D32+F32+H32+J32+L32+N32+P32)*100/500</f>
        <v>75.8</v>
      </c>
      <c r="T32" s="17" t="s">
        <v>25</v>
      </c>
      <c r="U32" s="17" t="s">
        <v>26</v>
      </c>
      <c r="V32" s="23">
        <f t="shared" si="1"/>
        <v>0</v>
      </c>
    </row>
    <row r="33" spans="1:22" ht="15">
      <c r="A33" s="18">
        <v>1</v>
      </c>
      <c r="B33" s="16">
        <v>19609248</v>
      </c>
      <c r="C33" s="43" t="s">
        <v>75</v>
      </c>
      <c r="D33" s="16">
        <v>72</v>
      </c>
      <c r="E33" s="16" t="s">
        <v>5</v>
      </c>
      <c r="F33" s="17">
        <v>67</v>
      </c>
      <c r="G33" s="17" t="s">
        <v>6</v>
      </c>
      <c r="H33" s="16"/>
      <c r="I33" s="16"/>
      <c r="J33" s="17"/>
      <c r="K33" s="17"/>
      <c r="L33" s="16">
        <v>65</v>
      </c>
      <c r="M33" s="16" t="s">
        <v>5</v>
      </c>
      <c r="N33" s="16">
        <v>72</v>
      </c>
      <c r="O33" s="16" t="s">
        <v>5</v>
      </c>
      <c r="P33" s="16">
        <v>71</v>
      </c>
      <c r="Q33" s="16" t="s">
        <v>5</v>
      </c>
      <c r="R33" s="17">
        <f>+D33+F33+H33+J33+L33+N33+P33</f>
        <v>347</v>
      </c>
      <c r="S33" s="17">
        <f>+(D33+F33+H33+J33+L33+N33+P33)*100/500</f>
        <v>69.4</v>
      </c>
      <c r="T33" s="17" t="s">
        <v>25</v>
      </c>
      <c r="U33" s="17" t="s">
        <v>26</v>
      </c>
      <c r="V33" s="23">
        <f t="shared" si="1"/>
        <v>0</v>
      </c>
    </row>
    <row r="34" spans="1:22" ht="15">
      <c r="A34" s="18">
        <f aca="true" t="shared" si="2" ref="A34:A48">+A33+1</f>
        <v>2</v>
      </c>
      <c r="B34" s="16">
        <v>19609249</v>
      </c>
      <c r="C34" s="43" t="s">
        <v>76</v>
      </c>
      <c r="D34" s="16">
        <v>66</v>
      </c>
      <c r="E34" s="16" t="s">
        <v>6</v>
      </c>
      <c r="F34" s="16"/>
      <c r="G34" s="16"/>
      <c r="H34" s="17">
        <v>69</v>
      </c>
      <c r="I34" s="17" t="s">
        <v>7</v>
      </c>
      <c r="J34" s="16"/>
      <c r="K34" s="16"/>
      <c r="L34" s="16">
        <v>63</v>
      </c>
      <c r="M34" s="17" t="s">
        <v>5</v>
      </c>
      <c r="N34" s="16">
        <v>69</v>
      </c>
      <c r="O34" s="16" t="s">
        <v>5</v>
      </c>
      <c r="P34" s="16">
        <v>69</v>
      </c>
      <c r="Q34" s="16" t="s">
        <v>5</v>
      </c>
      <c r="R34" s="17">
        <f>+D34+F34+H34+J34+L34+N34+P34</f>
        <v>336</v>
      </c>
      <c r="S34" s="17">
        <f>+(D34+F34+H34+J34+L34+N34+P34)*100/500</f>
        <v>67.2</v>
      </c>
      <c r="T34" s="17" t="s">
        <v>25</v>
      </c>
      <c r="U34" s="17" t="s">
        <v>26</v>
      </c>
      <c r="V34" s="23">
        <f t="shared" si="1"/>
        <v>0</v>
      </c>
    </row>
    <row r="35" spans="1:22" ht="15">
      <c r="A35" s="18">
        <f t="shared" si="2"/>
        <v>3</v>
      </c>
      <c r="B35" s="16">
        <v>19609250</v>
      </c>
      <c r="C35" s="43" t="s">
        <v>77</v>
      </c>
      <c r="D35" s="16">
        <v>76</v>
      </c>
      <c r="E35" s="16" t="s">
        <v>5</v>
      </c>
      <c r="F35" s="16">
        <v>75</v>
      </c>
      <c r="G35" s="16" t="s">
        <v>0</v>
      </c>
      <c r="H35" s="17"/>
      <c r="I35" s="17"/>
      <c r="J35" s="16"/>
      <c r="K35" s="16"/>
      <c r="L35" s="16">
        <v>75</v>
      </c>
      <c r="M35" s="17" t="s">
        <v>0</v>
      </c>
      <c r="N35" s="16">
        <v>64</v>
      </c>
      <c r="O35" s="16" t="s">
        <v>6</v>
      </c>
      <c r="P35" s="16">
        <v>70</v>
      </c>
      <c r="Q35" s="16" t="s">
        <v>5</v>
      </c>
      <c r="R35" s="17">
        <f>+D35+F35+H35+J35+L35+N35+P35</f>
        <v>360</v>
      </c>
      <c r="S35" s="17">
        <f>+(D35+F35+H35+J35+L35+N35+P35)*100/500</f>
        <v>72</v>
      </c>
      <c r="T35" s="17" t="s">
        <v>25</v>
      </c>
      <c r="U35" s="17" t="s">
        <v>26</v>
      </c>
      <c r="V35" s="23">
        <f t="shared" si="1"/>
        <v>0</v>
      </c>
    </row>
    <row r="36" spans="1:22" ht="15">
      <c r="A36" s="18">
        <f t="shared" si="2"/>
        <v>4</v>
      </c>
      <c r="B36" s="16">
        <v>19609251</v>
      </c>
      <c r="C36" s="43" t="s">
        <v>78</v>
      </c>
      <c r="D36" s="16">
        <v>75</v>
      </c>
      <c r="E36" s="16" t="s">
        <v>5</v>
      </c>
      <c r="F36" s="16">
        <v>73</v>
      </c>
      <c r="G36" s="16" t="s">
        <v>0</v>
      </c>
      <c r="H36" s="17"/>
      <c r="I36" s="17"/>
      <c r="J36" s="16"/>
      <c r="K36" s="16"/>
      <c r="L36" s="16">
        <v>72</v>
      </c>
      <c r="M36" s="17" t="s">
        <v>0</v>
      </c>
      <c r="N36" s="16">
        <v>71</v>
      </c>
      <c r="O36" s="16" t="s">
        <v>5</v>
      </c>
      <c r="P36" s="16">
        <v>69</v>
      </c>
      <c r="Q36" s="16" t="s">
        <v>5</v>
      </c>
      <c r="R36" s="17">
        <f>+D36+F36+H36+J36+L36+N36+P36</f>
        <v>360</v>
      </c>
      <c r="S36" s="17">
        <f>+(D36+F36+H36+J36+L36+N36+P36)*100/500</f>
        <v>72</v>
      </c>
      <c r="T36" s="17" t="s">
        <v>25</v>
      </c>
      <c r="U36" s="17" t="s">
        <v>26</v>
      </c>
      <c r="V36" s="23">
        <f t="shared" si="1"/>
        <v>0</v>
      </c>
    </row>
    <row r="37" spans="1:22" ht="15">
      <c r="A37" s="18">
        <f t="shared" si="2"/>
        <v>5</v>
      </c>
      <c r="B37" s="16">
        <v>19609252</v>
      </c>
      <c r="C37" s="43" t="s">
        <v>79</v>
      </c>
      <c r="D37" s="16">
        <v>82</v>
      </c>
      <c r="E37" s="16" t="s">
        <v>0</v>
      </c>
      <c r="F37" s="16">
        <v>71</v>
      </c>
      <c r="G37" s="16" t="s">
        <v>0</v>
      </c>
      <c r="H37" s="17"/>
      <c r="I37" s="17"/>
      <c r="J37" s="16"/>
      <c r="K37" s="16"/>
      <c r="L37" s="16">
        <v>73</v>
      </c>
      <c r="M37" s="17" t="s">
        <v>0</v>
      </c>
      <c r="N37" s="16">
        <v>79</v>
      </c>
      <c r="O37" s="16" t="s">
        <v>3</v>
      </c>
      <c r="P37" s="16">
        <v>71</v>
      </c>
      <c r="Q37" s="16" t="s">
        <v>5</v>
      </c>
      <c r="R37" s="17">
        <f>+D37+F37+H37+J37+L37+N37+P37</f>
        <v>376</v>
      </c>
      <c r="S37" s="17">
        <f>+(D37+F37+H37+J37+L37+N37+P37)*100/500</f>
        <v>75.2</v>
      </c>
      <c r="T37" s="17" t="s">
        <v>25</v>
      </c>
      <c r="U37" s="17" t="s">
        <v>26</v>
      </c>
      <c r="V37" s="23">
        <f t="shared" si="1"/>
        <v>0</v>
      </c>
    </row>
    <row r="38" spans="1:22" ht="15">
      <c r="A38" s="18">
        <f t="shared" si="2"/>
        <v>6</v>
      </c>
      <c r="B38" s="16">
        <v>19609253</v>
      </c>
      <c r="C38" s="43" t="s">
        <v>80</v>
      </c>
      <c r="D38" s="16">
        <v>88</v>
      </c>
      <c r="E38" s="16" t="s">
        <v>1</v>
      </c>
      <c r="F38" s="16">
        <v>83</v>
      </c>
      <c r="G38" s="16" t="s">
        <v>1</v>
      </c>
      <c r="H38" s="17"/>
      <c r="I38" s="17"/>
      <c r="J38" s="16"/>
      <c r="K38" s="16"/>
      <c r="L38" s="16">
        <v>82</v>
      </c>
      <c r="M38" s="17" t="s">
        <v>1</v>
      </c>
      <c r="N38" s="16">
        <v>89</v>
      </c>
      <c r="O38" s="16" t="s">
        <v>2</v>
      </c>
      <c r="P38" s="16">
        <v>90</v>
      </c>
      <c r="Q38" s="16" t="s">
        <v>2</v>
      </c>
      <c r="R38" s="17">
        <f>+D38+F38+H38+J38+L38+N38+P38</f>
        <v>432</v>
      </c>
      <c r="S38" s="17">
        <f>+(D38+F38+H38+J38+L38+N38+P38)*100/500</f>
        <v>86.4</v>
      </c>
      <c r="T38" s="17" t="s">
        <v>25</v>
      </c>
      <c r="U38" s="17" t="s">
        <v>26</v>
      </c>
      <c r="V38" s="23">
        <f t="shared" si="1"/>
        <v>0</v>
      </c>
    </row>
    <row r="39" spans="1:22" ht="15">
      <c r="A39" s="18">
        <f t="shared" si="2"/>
        <v>7</v>
      </c>
      <c r="B39" s="16">
        <v>19609254</v>
      </c>
      <c r="C39" s="43" t="s">
        <v>81</v>
      </c>
      <c r="D39" s="16">
        <v>94</v>
      </c>
      <c r="E39" s="16" t="s">
        <v>2</v>
      </c>
      <c r="F39" s="16">
        <v>84</v>
      </c>
      <c r="G39" s="16" t="s">
        <v>1</v>
      </c>
      <c r="H39" s="17"/>
      <c r="I39" s="17"/>
      <c r="J39" s="16"/>
      <c r="K39" s="16"/>
      <c r="L39" s="16">
        <v>65</v>
      </c>
      <c r="M39" s="17" t="s">
        <v>5</v>
      </c>
      <c r="N39" s="16">
        <v>71</v>
      </c>
      <c r="O39" s="16" t="s">
        <v>5</v>
      </c>
      <c r="P39" s="16">
        <v>70</v>
      </c>
      <c r="Q39" s="16" t="s">
        <v>5</v>
      </c>
      <c r="R39" s="17">
        <f>+D39+F39+H39+J39+L39+N39+P39</f>
        <v>384</v>
      </c>
      <c r="S39" s="17">
        <f>+(D39+F39+H39+J39+L39+N39+P39)*100/500</f>
        <v>76.8</v>
      </c>
      <c r="T39" s="17" t="s">
        <v>25</v>
      </c>
      <c r="U39" s="17" t="s">
        <v>26</v>
      </c>
      <c r="V39" s="23">
        <f t="shared" si="1"/>
        <v>0</v>
      </c>
    </row>
    <row r="40" spans="1:22" ht="15">
      <c r="A40" s="18">
        <f t="shared" si="2"/>
        <v>8</v>
      </c>
      <c r="B40" s="16">
        <v>19609255</v>
      </c>
      <c r="C40" s="43" t="s">
        <v>82</v>
      </c>
      <c r="D40" s="16">
        <v>87</v>
      </c>
      <c r="E40" s="16" t="s">
        <v>1</v>
      </c>
      <c r="F40" s="16"/>
      <c r="G40" s="16"/>
      <c r="H40" s="17">
        <v>69</v>
      </c>
      <c r="I40" s="17" t="s">
        <v>7</v>
      </c>
      <c r="J40" s="16"/>
      <c r="K40" s="16"/>
      <c r="L40" s="16">
        <v>81</v>
      </c>
      <c r="M40" s="17" t="s">
        <v>1</v>
      </c>
      <c r="N40" s="16">
        <v>86</v>
      </c>
      <c r="O40" s="16" t="s">
        <v>1</v>
      </c>
      <c r="P40" s="16">
        <v>86</v>
      </c>
      <c r="Q40" s="16" t="s">
        <v>1</v>
      </c>
      <c r="R40" s="17">
        <f>+D40+F40+H40+J40+L40+N40+P40</f>
        <v>409</v>
      </c>
      <c r="S40" s="17">
        <f>+(D40+F40+H40+J40+L40+N40+P40)*100/500</f>
        <v>81.8</v>
      </c>
      <c r="T40" s="17" t="s">
        <v>25</v>
      </c>
      <c r="U40" s="17" t="s">
        <v>26</v>
      </c>
      <c r="V40" s="23">
        <f t="shared" si="1"/>
        <v>0</v>
      </c>
    </row>
    <row r="41" spans="1:22" ht="15">
      <c r="A41" s="18">
        <f t="shared" si="2"/>
        <v>9</v>
      </c>
      <c r="B41" s="16">
        <v>19609256</v>
      </c>
      <c r="C41" s="43" t="s">
        <v>83</v>
      </c>
      <c r="D41" s="16">
        <v>88</v>
      </c>
      <c r="E41" s="16" t="s">
        <v>1</v>
      </c>
      <c r="F41" s="16">
        <v>86</v>
      </c>
      <c r="G41" s="16" t="s">
        <v>1</v>
      </c>
      <c r="H41" s="17"/>
      <c r="I41" s="17"/>
      <c r="J41" s="16"/>
      <c r="K41" s="16"/>
      <c r="L41" s="16">
        <v>70</v>
      </c>
      <c r="M41" s="17" t="s">
        <v>0</v>
      </c>
      <c r="N41" s="16">
        <v>85</v>
      </c>
      <c r="O41" s="16" t="s">
        <v>1</v>
      </c>
      <c r="P41" s="16">
        <v>84</v>
      </c>
      <c r="Q41" s="16" t="s">
        <v>1</v>
      </c>
      <c r="R41" s="17">
        <f>+D41+F41+H41+J41+L41+N41+P41</f>
        <v>413</v>
      </c>
      <c r="S41" s="17">
        <f>+(D41+F41+H41+J41+L41+N41+P41)*100/500</f>
        <v>82.6</v>
      </c>
      <c r="T41" s="17" t="s">
        <v>25</v>
      </c>
      <c r="U41" s="17" t="s">
        <v>26</v>
      </c>
      <c r="V41" s="23">
        <f t="shared" si="1"/>
        <v>0</v>
      </c>
    </row>
    <row r="42" spans="1:22" ht="15">
      <c r="A42" s="18">
        <f t="shared" si="2"/>
        <v>10</v>
      </c>
      <c r="B42" s="16">
        <v>19609257</v>
      </c>
      <c r="C42" s="43" t="s">
        <v>84</v>
      </c>
      <c r="D42" s="16">
        <v>81</v>
      </c>
      <c r="E42" s="16" t="s">
        <v>0</v>
      </c>
      <c r="F42" s="16">
        <v>86</v>
      </c>
      <c r="G42" s="16" t="s">
        <v>1</v>
      </c>
      <c r="H42" s="17"/>
      <c r="I42" s="17"/>
      <c r="J42" s="16">
        <v>86</v>
      </c>
      <c r="K42" s="16" t="s">
        <v>3</v>
      </c>
      <c r="L42" s="16"/>
      <c r="M42" s="17"/>
      <c r="N42" s="16">
        <v>69</v>
      </c>
      <c r="O42" s="16" t="s">
        <v>5</v>
      </c>
      <c r="P42" s="16">
        <v>70</v>
      </c>
      <c r="Q42" s="16" t="s">
        <v>5</v>
      </c>
      <c r="R42" s="17">
        <f>+D42+F42+H42+J42+L42+N42+P42</f>
        <v>392</v>
      </c>
      <c r="S42" s="17">
        <f>+(D42+F42+H42+J42+L42+N42+P42)*100/500</f>
        <v>78.4</v>
      </c>
      <c r="T42" s="17" t="s">
        <v>25</v>
      </c>
      <c r="U42" s="17" t="s">
        <v>26</v>
      </c>
      <c r="V42" s="23">
        <f t="shared" si="1"/>
        <v>0</v>
      </c>
    </row>
    <row r="43" spans="1:22" ht="15">
      <c r="A43" s="18">
        <f t="shared" si="2"/>
        <v>11</v>
      </c>
      <c r="B43" s="16">
        <v>19609258</v>
      </c>
      <c r="C43" s="43" t="s">
        <v>85</v>
      </c>
      <c r="D43" s="16">
        <v>70</v>
      </c>
      <c r="E43" s="16" t="s">
        <v>6</v>
      </c>
      <c r="F43" s="16">
        <v>68</v>
      </c>
      <c r="G43" s="16" t="s">
        <v>5</v>
      </c>
      <c r="H43" s="17"/>
      <c r="I43" s="17"/>
      <c r="J43" s="16"/>
      <c r="K43" s="16"/>
      <c r="L43" s="16">
        <v>60</v>
      </c>
      <c r="M43" s="17" t="s">
        <v>6</v>
      </c>
      <c r="N43" s="16">
        <v>69</v>
      </c>
      <c r="O43" s="16" t="s">
        <v>5</v>
      </c>
      <c r="P43" s="16">
        <v>63</v>
      </c>
      <c r="Q43" s="16" t="s">
        <v>6</v>
      </c>
      <c r="R43" s="17">
        <f>+D43+F43+H43+J43+L43+N43+P43</f>
        <v>330</v>
      </c>
      <c r="S43" s="17">
        <f>+(D43+F43+H43+J43+L43+N43+P43)*100/500</f>
        <v>66</v>
      </c>
      <c r="T43" s="17" t="s">
        <v>25</v>
      </c>
      <c r="U43" s="17" t="s">
        <v>26</v>
      </c>
      <c r="V43" s="23">
        <f t="shared" si="1"/>
        <v>0</v>
      </c>
    </row>
    <row r="44" spans="1:22" ht="15">
      <c r="A44" s="18">
        <f t="shared" si="2"/>
        <v>12</v>
      </c>
      <c r="B44" s="16">
        <v>19609259</v>
      </c>
      <c r="C44" s="43" t="s">
        <v>86</v>
      </c>
      <c r="D44" s="16">
        <v>80</v>
      </c>
      <c r="E44" s="16" t="s">
        <v>0</v>
      </c>
      <c r="F44" s="16">
        <v>75</v>
      </c>
      <c r="G44" s="16" t="s">
        <v>0</v>
      </c>
      <c r="H44" s="17"/>
      <c r="I44" s="17"/>
      <c r="J44" s="16"/>
      <c r="K44" s="16"/>
      <c r="L44" s="16">
        <v>73</v>
      </c>
      <c r="M44" s="17" t="s">
        <v>0</v>
      </c>
      <c r="N44" s="16">
        <v>70</v>
      </c>
      <c r="O44" s="16" t="s">
        <v>5</v>
      </c>
      <c r="P44" s="16">
        <v>70</v>
      </c>
      <c r="Q44" s="16" t="s">
        <v>5</v>
      </c>
      <c r="R44" s="17">
        <f>+D44+F44+H44+J44+L44+N44+P44</f>
        <v>368</v>
      </c>
      <c r="S44" s="17">
        <f>+(D44+F44+H44+J44+L44+N44+P44)*100/500</f>
        <v>73.6</v>
      </c>
      <c r="T44" s="17" t="s">
        <v>25</v>
      </c>
      <c r="U44" s="17" t="s">
        <v>26</v>
      </c>
      <c r="V44" s="23">
        <f t="shared" si="1"/>
        <v>0</v>
      </c>
    </row>
    <row r="45" spans="1:22" ht="15">
      <c r="A45" s="18">
        <f t="shared" si="2"/>
        <v>13</v>
      </c>
      <c r="B45" s="16">
        <v>19609260</v>
      </c>
      <c r="C45" s="43" t="s">
        <v>87</v>
      </c>
      <c r="D45" s="16">
        <v>88</v>
      </c>
      <c r="E45" s="16" t="s">
        <v>1</v>
      </c>
      <c r="F45" s="16"/>
      <c r="G45" s="16"/>
      <c r="H45" s="17">
        <v>92</v>
      </c>
      <c r="I45" s="17" t="s">
        <v>1</v>
      </c>
      <c r="J45" s="16"/>
      <c r="K45" s="16"/>
      <c r="L45" s="16">
        <v>94</v>
      </c>
      <c r="M45" s="17" t="s">
        <v>4</v>
      </c>
      <c r="N45" s="16">
        <v>94</v>
      </c>
      <c r="O45" s="16" t="s">
        <v>4</v>
      </c>
      <c r="P45" s="16">
        <v>92</v>
      </c>
      <c r="Q45" s="16" t="s">
        <v>2</v>
      </c>
      <c r="R45" s="17">
        <f>+D45+F45+H45+J45+L45+N45+P45</f>
        <v>460</v>
      </c>
      <c r="S45" s="17">
        <f>+(D45+F45+H45+J45+L45+N45+P45)*100/500</f>
        <v>92</v>
      </c>
      <c r="T45" s="17" t="s">
        <v>25</v>
      </c>
      <c r="U45" s="17" t="s">
        <v>26</v>
      </c>
      <c r="V45" s="23">
        <f t="shared" si="1"/>
        <v>2</v>
      </c>
    </row>
    <row r="46" spans="1:22" ht="15">
      <c r="A46" s="18">
        <f t="shared" si="2"/>
        <v>14</v>
      </c>
      <c r="B46" s="16">
        <v>19609261</v>
      </c>
      <c r="C46" s="43" t="s">
        <v>88</v>
      </c>
      <c r="D46" s="16">
        <v>72</v>
      </c>
      <c r="E46" s="16" t="s">
        <v>5</v>
      </c>
      <c r="F46" s="16">
        <v>75</v>
      </c>
      <c r="G46" s="16" t="s">
        <v>0</v>
      </c>
      <c r="H46" s="17"/>
      <c r="I46" s="17"/>
      <c r="J46" s="16"/>
      <c r="K46" s="16"/>
      <c r="L46" s="16">
        <v>72</v>
      </c>
      <c r="M46" s="17" t="s">
        <v>0</v>
      </c>
      <c r="N46" s="16">
        <v>76</v>
      </c>
      <c r="O46" s="16" t="s">
        <v>0</v>
      </c>
      <c r="P46" s="16">
        <v>70</v>
      </c>
      <c r="Q46" s="16" t="s">
        <v>5</v>
      </c>
      <c r="R46" s="17">
        <f>+D46+F46+H46+J46+L46+N46+P46</f>
        <v>365</v>
      </c>
      <c r="S46" s="17">
        <f>+(D46+F46+H46+J46+L46+N46+P46)*100/500</f>
        <v>73</v>
      </c>
      <c r="T46" s="17" t="s">
        <v>25</v>
      </c>
      <c r="U46" s="17" t="s">
        <v>26</v>
      </c>
      <c r="V46" s="23">
        <f t="shared" si="1"/>
        <v>0</v>
      </c>
    </row>
    <row r="47" spans="1:22" ht="15">
      <c r="A47" s="18">
        <f t="shared" si="2"/>
        <v>15</v>
      </c>
      <c r="B47" s="16">
        <v>19609262</v>
      </c>
      <c r="C47" s="43" t="s">
        <v>89</v>
      </c>
      <c r="D47" s="16">
        <v>91</v>
      </c>
      <c r="E47" s="16" t="s">
        <v>1</v>
      </c>
      <c r="F47" s="16"/>
      <c r="G47" s="16"/>
      <c r="H47" s="17">
        <v>86</v>
      </c>
      <c r="I47" s="17" t="s">
        <v>0</v>
      </c>
      <c r="J47" s="16"/>
      <c r="K47" s="16"/>
      <c r="L47" s="16">
        <v>84</v>
      </c>
      <c r="M47" s="17" t="s">
        <v>1</v>
      </c>
      <c r="N47" s="16">
        <v>88</v>
      </c>
      <c r="O47" s="16" t="s">
        <v>2</v>
      </c>
      <c r="P47" s="16">
        <v>87</v>
      </c>
      <c r="Q47" s="16" t="s">
        <v>1</v>
      </c>
      <c r="R47" s="17">
        <f>+D47+F47+H47+J47+L47+N47+P47</f>
        <v>436</v>
      </c>
      <c r="S47" s="17">
        <f>+(D47+F47+H47+J47+L47+N47+P47)*100/500</f>
        <v>87.2</v>
      </c>
      <c r="T47" s="17" t="s">
        <v>25</v>
      </c>
      <c r="U47" s="17" t="s">
        <v>26</v>
      </c>
      <c r="V47" s="23">
        <f t="shared" si="1"/>
        <v>0</v>
      </c>
    </row>
    <row r="48" spans="1:22" ht="15">
      <c r="A48" s="18">
        <f t="shared" si="2"/>
        <v>16</v>
      </c>
      <c r="B48" s="16">
        <v>19609263</v>
      </c>
      <c r="C48" s="43" t="s">
        <v>90</v>
      </c>
      <c r="D48" s="16">
        <v>90</v>
      </c>
      <c r="E48" s="16" t="s">
        <v>1</v>
      </c>
      <c r="F48" s="16">
        <v>88</v>
      </c>
      <c r="G48" s="16" t="s">
        <v>2</v>
      </c>
      <c r="H48" s="17"/>
      <c r="I48" s="17"/>
      <c r="J48" s="16">
        <v>90</v>
      </c>
      <c r="K48" s="16" t="s">
        <v>1</v>
      </c>
      <c r="L48" s="16"/>
      <c r="M48" s="17"/>
      <c r="N48" s="16">
        <v>91</v>
      </c>
      <c r="O48" s="16" t="s">
        <v>2</v>
      </c>
      <c r="P48" s="16">
        <v>94</v>
      </c>
      <c r="Q48" s="16" t="s">
        <v>4</v>
      </c>
      <c r="R48" s="17">
        <f>+D48+F48+H48+J48+L48+N48+P48</f>
        <v>453</v>
      </c>
      <c r="S48" s="17">
        <f>+(D48+F48+H48+J48+L48+N48+P48)*100/500</f>
        <v>90.6</v>
      </c>
      <c r="T48" s="17" t="s">
        <v>25</v>
      </c>
      <c r="U48" s="17" t="s">
        <v>26</v>
      </c>
      <c r="V48" s="23">
        <f t="shared" si="1"/>
        <v>1</v>
      </c>
    </row>
    <row r="49" spans="1:22" ht="15">
      <c r="A49" s="18">
        <v>4</v>
      </c>
      <c r="B49" s="16">
        <v>19609264</v>
      </c>
      <c r="C49" s="43" t="s">
        <v>91</v>
      </c>
      <c r="D49" s="16">
        <v>94</v>
      </c>
      <c r="E49" s="16" t="s">
        <v>2</v>
      </c>
      <c r="F49" s="16"/>
      <c r="G49" s="16"/>
      <c r="H49" s="17">
        <v>93</v>
      </c>
      <c r="I49" s="17" t="s">
        <v>2</v>
      </c>
      <c r="J49" s="17"/>
      <c r="K49" s="17"/>
      <c r="L49" s="16">
        <v>91</v>
      </c>
      <c r="M49" s="16" t="s">
        <v>2</v>
      </c>
      <c r="N49" s="16">
        <v>92</v>
      </c>
      <c r="O49" s="16" t="s">
        <v>2</v>
      </c>
      <c r="P49" s="16">
        <v>94</v>
      </c>
      <c r="Q49" s="16" t="s">
        <v>4</v>
      </c>
      <c r="R49" s="17">
        <f>+D49+F49+H49+J49+L49+N49+P49</f>
        <v>464</v>
      </c>
      <c r="S49" s="17">
        <f>+(D49+F49+H49+J49+L49+N49+P49)*100/500</f>
        <v>92.8</v>
      </c>
      <c r="T49" s="17" t="s">
        <v>25</v>
      </c>
      <c r="U49" s="17" t="s">
        <v>26</v>
      </c>
      <c r="V49" s="23">
        <f t="shared" si="1"/>
        <v>1</v>
      </c>
    </row>
    <row r="50" spans="2:22" ht="15">
      <c r="B50" s="24"/>
      <c r="C50" s="25" t="s">
        <v>43</v>
      </c>
      <c r="D50" s="24">
        <f>SUM(D6:D49)</f>
        <v>3689</v>
      </c>
      <c r="E50" s="24"/>
      <c r="F50" s="24">
        <f>SUM(F6:F49)</f>
        <v>2172</v>
      </c>
      <c r="G50" s="24"/>
      <c r="H50" s="24">
        <f>SUM(H6:H49)</f>
        <v>1433</v>
      </c>
      <c r="I50" s="26"/>
      <c r="J50" s="24">
        <f>SUM(J6:J49)</f>
        <v>765</v>
      </c>
      <c r="K50" s="26"/>
      <c r="L50" s="24">
        <f>SUM(L6:L49)</f>
        <v>2706</v>
      </c>
      <c r="M50" s="24"/>
      <c r="N50" s="24">
        <f>SUM(N6:N49)</f>
        <v>3560</v>
      </c>
      <c r="O50" s="24"/>
      <c r="P50" s="24">
        <f>SUM(P6:P49)</f>
        <v>3523</v>
      </c>
      <c r="Q50" s="24"/>
      <c r="R50" s="24">
        <f>SUM(R6:R49)</f>
        <v>17848</v>
      </c>
      <c r="S50" s="26"/>
      <c r="T50" s="26"/>
      <c r="U50" s="26"/>
      <c r="V50" s="19">
        <f>SUM(V6:V49)</f>
        <v>40</v>
      </c>
    </row>
    <row r="51" spans="2:21" ht="15">
      <c r="B51" s="24"/>
      <c r="C51" s="25" t="s">
        <v>44</v>
      </c>
      <c r="D51" s="27">
        <f>+D50/44</f>
        <v>83.8409090909091</v>
      </c>
      <c r="E51" s="24"/>
      <c r="F51" s="27">
        <f>+F50/27</f>
        <v>80.44444444444444</v>
      </c>
      <c r="G51" s="24"/>
      <c r="H51" s="26">
        <f>+H50/17</f>
        <v>84.29411764705883</v>
      </c>
      <c r="I51" s="26"/>
      <c r="J51" s="28">
        <f>+J50/9</f>
        <v>85</v>
      </c>
      <c r="K51" s="26"/>
      <c r="L51" s="27">
        <f>+L50/35</f>
        <v>77.31428571428572</v>
      </c>
      <c r="M51" s="24"/>
      <c r="N51" s="27">
        <f>+N50/44</f>
        <v>80.9090909090909</v>
      </c>
      <c r="O51" s="24"/>
      <c r="P51" s="27">
        <f>+P50/44</f>
        <v>80.06818181818181</v>
      </c>
      <c r="Q51" s="24"/>
      <c r="R51" s="24">
        <f>+R50/44</f>
        <v>405.6363636363636</v>
      </c>
      <c r="S51" s="26"/>
      <c r="T51" s="26"/>
      <c r="U51" s="26"/>
    </row>
    <row r="52" spans="2:21" ht="15">
      <c r="B52" s="29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>
        <f>+R51/5</f>
        <v>81.12727272727273</v>
      </c>
      <c r="S52" s="26"/>
      <c r="T52" s="26"/>
      <c r="U52" s="26"/>
    </row>
    <row r="53" spans="2:21" ht="15">
      <c r="B53" s="42" t="s">
        <v>27</v>
      </c>
      <c r="C53" s="42"/>
      <c r="D53" s="42"/>
      <c r="E53" s="26"/>
      <c r="F53" s="26"/>
      <c r="G53" s="26"/>
      <c r="H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2:21" ht="15">
      <c r="B54" s="30">
        <v>1</v>
      </c>
      <c r="C54" s="37" t="s">
        <v>94</v>
      </c>
      <c r="D54" s="17">
        <v>96.6</v>
      </c>
      <c r="E54" s="31"/>
      <c r="F54" s="21"/>
      <c r="G54" s="21"/>
      <c r="H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2:21" ht="15">
      <c r="B55" s="30">
        <v>2</v>
      </c>
      <c r="C55" s="37" t="s">
        <v>95</v>
      </c>
      <c r="D55" s="17">
        <v>95.6</v>
      </c>
      <c r="E55" s="32"/>
      <c r="F55" s="21"/>
      <c r="G55" s="21"/>
      <c r="H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2:21" ht="15">
      <c r="B56" s="30">
        <v>3</v>
      </c>
      <c r="C56" s="37" t="s">
        <v>120</v>
      </c>
      <c r="D56" s="17">
        <v>95.6</v>
      </c>
      <c r="E56" s="32"/>
      <c r="F56" s="21"/>
      <c r="G56" s="21"/>
      <c r="H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2:11" ht="15">
      <c r="B57" s="18"/>
      <c r="K57" s="21"/>
    </row>
    <row r="60" spans="3:13" ht="15">
      <c r="C60" s="12"/>
      <c r="D60" s="13" t="s">
        <v>14</v>
      </c>
      <c r="E60" s="13" t="s">
        <v>40</v>
      </c>
      <c r="F60" s="14" t="s">
        <v>16</v>
      </c>
      <c r="G60" s="14" t="s">
        <v>17</v>
      </c>
      <c r="H60" s="7" t="s">
        <v>41</v>
      </c>
      <c r="I60" s="14" t="s">
        <v>19</v>
      </c>
      <c r="J60" s="14" t="s">
        <v>20</v>
      </c>
      <c r="K60" s="14" t="s">
        <v>34</v>
      </c>
      <c r="L60" s="14" t="s">
        <v>42</v>
      </c>
      <c r="M60" s="14" t="s">
        <v>36</v>
      </c>
    </row>
    <row r="61" spans="3:13" ht="15">
      <c r="C61" s="3" t="s">
        <v>38</v>
      </c>
      <c r="D61" s="41">
        <v>31</v>
      </c>
      <c r="E61" s="14">
        <v>15</v>
      </c>
      <c r="F61" s="14">
        <v>16</v>
      </c>
      <c r="G61" s="14">
        <v>7</v>
      </c>
      <c r="H61" s="14">
        <v>24</v>
      </c>
      <c r="I61" s="14">
        <v>31</v>
      </c>
      <c r="J61" s="14">
        <v>31</v>
      </c>
      <c r="K61" s="14"/>
      <c r="L61" s="14"/>
      <c r="M61" s="14"/>
    </row>
    <row r="62" spans="3:13" ht="15">
      <c r="C62" s="3" t="s">
        <v>39</v>
      </c>
      <c r="D62" s="41">
        <v>33</v>
      </c>
      <c r="E62" s="14">
        <v>21</v>
      </c>
      <c r="F62" s="14">
        <v>6</v>
      </c>
      <c r="G62" s="14"/>
      <c r="H62" s="14">
        <v>6</v>
      </c>
      <c r="I62" s="14"/>
      <c r="J62" s="14"/>
      <c r="K62" s="14">
        <v>33</v>
      </c>
      <c r="L62" s="14">
        <v>33</v>
      </c>
      <c r="M62" s="14">
        <v>33</v>
      </c>
    </row>
    <row r="63" spans="3:13" ht="15">
      <c r="C63" s="3" t="s">
        <v>43</v>
      </c>
      <c r="D63" s="14">
        <f>SUM(D61:D62)</f>
        <v>64</v>
      </c>
      <c r="E63" s="35">
        <f aca="true" t="shared" si="3" ref="E63:M63">SUM(E61:E62)</f>
        <v>36</v>
      </c>
      <c r="F63" s="35">
        <f t="shared" si="3"/>
        <v>22</v>
      </c>
      <c r="G63" s="35">
        <f t="shared" si="3"/>
        <v>7</v>
      </c>
      <c r="H63" s="35">
        <f t="shared" si="3"/>
        <v>30</v>
      </c>
      <c r="I63" s="35">
        <f t="shared" si="3"/>
        <v>31</v>
      </c>
      <c r="J63" s="35">
        <f t="shared" si="3"/>
        <v>31</v>
      </c>
      <c r="K63" s="35">
        <f t="shared" si="3"/>
        <v>33</v>
      </c>
      <c r="L63" s="35">
        <f t="shared" si="3"/>
        <v>33</v>
      </c>
      <c r="M63" s="35">
        <f t="shared" si="3"/>
        <v>33</v>
      </c>
    </row>
    <row r="64" spans="3:13" ht="15">
      <c r="C64" s="3"/>
      <c r="D64" s="14"/>
      <c r="E64" s="14"/>
      <c r="F64" s="14"/>
      <c r="G64" s="14"/>
      <c r="H64" s="14"/>
      <c r="I64" s="14"/>
      <c r="J64" s="14"/>
      <c r="K64" s="14"/>
      <c r="L64" s="14"/>
      <c r="M64" s="14"/>
    </row>
  </sheetData>
  <mergeCells count="3">
    <mergeCell ref="B1:U1"/>
    <mergeCell ref="B2:U2"/>
    <mergeCell ref="B3:U3"/>
  </mergeCells>
  <printOptions horizontalCentered="1"/>
  <pageMargins left="0.1968503937007874" right="0.1968503937007874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46"/>
  <sheetViews>
    <sheetView workbookViewId="0" topLeftCell="A1">
      <pane xSplit="11" ySplit="14" topLeftCell="L15" activePane="bottomRight" state="frozen"/>
      <selection pane="topRight" activeCell="L1" sqref="L1"/>
      <selection pane="bottomLeft" activeCell="A15" sqref="A15"/>
      <selection pane="bottomRight" activeCell="C16" sqref="C16"/>
    </sheetView>
  </sheetViews>
  <sheetFormatPr defaultColWidth="9.140625" defaultRowHeight="15"/>
  <cols>
    <col min="1" max="1" width="9.140625" style="35" customWidth="1"/>
    <col min="2" max="2" width="10.140625" style="3" bestFit="1" customWidth="1"/>
    <col min="3" max="3" width="26.8515625" style="3" customWidth="1"/>
    <col min="4" max="4" width="7.7109375" style="35" customWidth="1"/>
    <col min="5" max="5" width="6.28125" style="35" customWidth="1"/>
    <col min="6" max="6" width="7.421875" style="35" customWidth="1"/>
    <col min="7" max="7" width="6.421875" style="35" customWidth="1"/>
    <col min="8" max="8" width="7.00390625" style="35" customWidth="1"/>
    <col min="9" max="9" width="6.7109375" style="35" customWidth="1"/>
    <col min="10" max="10" width="6.421875" style="35" customWidth="1"/>
    <col min="11" max="11" width="7.421875" style="35" customWidth="1"/>
    <col min="12" max="12" width="6.8515625" style="35" customWidth="1"/>
    <col min="13" max="13" width="7.140625" style="35" customWidth="1"/>
    <col min="14" max="14" width="6.28125" style="35" customWidth="1"/>
    <col min="15" max="15" width="6.421875" style="35" customWidth="1"/>
    <col min="16" max="16" width="7.28125" style="35" customWidth="1"/>
    <col min="17" max="17" width="6.7109375" style="35" customWidth="1"/>
    <col min="18" max="21" width="9.140625" style="35" customWidth="1"/>
    <col min="22" max="16384" width="9.140625" style="1" customWidth="1"/>
  </cols>
  <sheetData>
    <row r="2" spans="2:21" ht="15">
      <c r="B2" s="72" t="s">
        <v>37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2:21" ht="15">
      <c r="B3" s="73" t="s">
        <v>29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2:21" ht="15">
      <c r="B4" s="73" t="s">
        <v>47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2:21" ht="15">
      <c r="B5" s="2"/>
      <c r="D5" s="36">
        <v>301</v>
      </c>
      <c r="E5" s="36">
        <v>301</v>
      </c>
      <c r="F5" s="36">
        <v>302</v>
      </c>
      <c r="G5" s="36">
        <v>302</v>
      </c>
      <c r="H5" s="4" t="s">
        <v>10</v>
      </c>
      <c r="I5" s="4" t="s">
        <v>10</v>
      </c>
      <c r="J5" s="4" t="s">
        <v>92</v>
      </c>
      <c r="K5" s="4" t="s">
        <v>92</v>
      </c>
      <c r="L5" s="4" t="s">
        <v>30</v>
      </c>
      <c r="M5" s="4" t="s">
        <v>30</v>
      </c>
      <c r="N5" s="4" t="s">
        <v>31</v>
      </c>
      <c r="O5" s="4" t="s">
        <v>31</v>
      </c>
      <c r="P5" s="4" t="s">
        <v>32</v>
      </c>
      <c r="Q5" s="4" t="s">
        <v>32</v>
      </c>
      <c r="R5" s="15"/>
      <c r="S5" s="15"/>
      <c r="T5" s="15"/>
      <c r="U5" s="15"/>
    </row>
    <row r="6" spans="1:21" s="7" customFormat="1" ht="15">
      <c r="A6" s="35"/>
      <c r="B6" s="5" t="s">
        <v>13</v>
      </c>
      <c r="C6" s="6" t="s">
        <v>33</v>
      </c>
      <c r="D6" s="6" t="s">
        <v>14</v>
      </c>
      <c r="E6" s="6" t="s">
        <v>14</v>
      </c>
      <c r="F6" s="6" t="s">
        <v>15</v>
      </c>
      <c r="G6" s="6" t="s">
        <v>15</v>
      </c>
      <c r="H6" s="6" t="s">
        <v>18</v>
      </c>
      <c r="I6" s="6" t="s">
        <v>18</v>
      </c>
      <c r="J6" s="6" t="s">
        <v>16</v>
      </c>
      <c r="K6" s="6" t="s">
        <v>16</v>
      </c>
      <c r="L6" s="6" t="s">
        <v>34</v>
      </c>
      <c r="M6" s="6" t="s">
        <v>34</v>
      </c>
      <c r="N6" s="6" t="s">
        <v>35</v>
      </c>
      <c r="O6" s="6" t="s">
        <v>35</v>
      </c>
      <c r="P6" s="6" t="s">
        <v>36</v>
      </c>
      <c r="Q6" s="6" t="s">
        <v>36</v>
      </c>
      <c r="R6" s="6" t="s">
        <v>21</v>
      </c>
      <c r="S6" s="6" t="s">
        <v>22</v>
      </c>
      <c r="T6" s="6" t="s">
        <v>23</v>
      </c>
      <c r="U6" s="6" t="s">
        <v>24</v>
      </c>
    </row>
    <row r="7" spans="1:21" ht="15">
      <c r="A7" s="35">
        <f aca="true" t="shared" si="0" ref="A7:A29">+A6+1</f>
        <v>1</v>
      </c>
      <c r="B7" s="38">
        <v>19609281</v>
      </c>
      <c r="C7" s="44" t="s">
        <v>112</v>
      </c>
      <c r="D7" s="6">
        <v>96</v>
      </c>
      <c r="E7" s="6" t="s">
        <v>4</v>
      </c>
      <c r="F7" s="6">
        <v>95</v>
      </c>
      <c r="G7" s="6" t="s">
        <v>4</v>
      </c>
      <c r="H7" s="6"/>
      <c r="I7" s="6"/>
      <c r="J7" s="6"/>
      <c r="K7" s="6"/>
      <c r="L7" s="6">
        <v>92</v>
      </c>
      <c r="M7" s="6" t="s">
        <v>2</v>
      </c>
      <c r="N7" s="6">
        <v>96</v>
      </c>
      <c r="O7" s="6" t="s">
        <v>4</v>
      </c>
      <c r="P7" s="6">
        <v>94</v>
      </c>
      <c r="Q7" s="6" t="s">
        <v>4</v>
      </c>
      <c r="R7" s="6">
        <f aca="true" t="shared" si="1" ref="R7:R30">+D7+F7+H7+J7+L7+N7+P7</f>
        <v>473</v>
      </c>
      <c r="S7" s="6">
        <f aca="true" t="shared" si="2" ref="S7:S30">R7*100/500</f>
        <v>94.6</v>
      </c>
      <c r="T7" s="17" t="s">
        <v>25</v>
      </c>
      <c r="U7" s="6" t="s">
        <v>26</v>
      </c>
    </row>
    <row r="8" spans="1:21" ht="15">
      <c r="A8" s="35">
        <f t="shared" si="0"/>
        <v>2</v>
      </c>
      <c r="B8" s="38">
        <v>19609288</v>
      </c>
      <c r="C8" s="44" t="s">
        <v>119</v>
      </c>
      <c r="D8" s="6">
        <v>85</v>
      </c>
      <c r="E8" s="6" t="s">
        <v>3</v>
      </c>
      <c r="F8" s="6"/>
      <c r="G8" s="6"/>
      <c r="H8" s="6">
        <v>86</v>
      </c>
      <c r="I8" s="6" t="s">
        <v>1</v>
      </c>
      <c r="J8" s="6"/>
      <c r="K8" s="6"/>
      <c r="L8" s="6">
        <v>93</v>
      </c>
      <c r="M8" s="6" t="s">
        <v>4</v>
      </c>
      <c r="N8" s="6">
        <v>96</v>
      </c>
      <c r="O8" s="6" t="s">
        <v>4</v>
      </c>
      <c r="P8" s="6">
        <v>96</v>
      </c>
      <c r="Q8" s="6" t="s">
        <v>4</v>
      </c>
      <c r="R8" s="6">
        <f t="shared" si="1"/>
        <v>456</v>
      </c>
      <c r="S8" s="6">
        <f t="shared" si="2"/>
        <v>91.2</v>
      </c>
      <c r="T8" s="17" t="s">
        <v>25</v>
      </c>
      <c r="U8" s="6" t="s">
        <v>26</v>
      </c>
    </row>
    <row r="9" spans="1:21" ht="15">
      <c r="A9" s="35">
        <f t="shared" si="0"/>
        <v>3</v>
      </c>
      <c r="B9" s="38">
        <v>19609274</v>
      </c>
      <c r="C9" s="44" t="s">
        <v>105</v>
      </c>
      <c r="D9" s="6">
        <v>92</v>
      </c>
      <c r="E9" s="6" t="s">
        <v>2</v>
      </c>
      <c r="F9" s="6"/>
      <c r="G9" s="6"/>
      <c r="H9" s="6">
        <v>82</v>
      </c>
      <c r="I9" s="6" t="s">
        <v>1</v>
      </c>
      <c r="J9" s="6"/>
      <c r="K9" s="6"/>
      <c r="L9" s="6">
        <v>91</v>
      </c>
      <c r="M9" s="6" t="s">
        <v>2</v>
      </c>
      <c r="N9" s="6">
        <v>91</v>
      </c>
      <c r="O9" s="6" t="s">
        <v>2</v>
      </c>
      <c r="P9" s="6">
        <v>80</v>
      </c>
      <c r="Q9" s="6" t="s">
        <v>1</v>
      </c>
      <c r="R9" s="6">
        <f t="shared" si="1"/>
        <v>436</v>
      </c>
      <c r="S9" s="6">
        <f t="shared" si="2"/>
        <v>87.2</v>
      </c>
      <c r="T9" s="17" t="s">
        <v>25</v>
      </c>
      <c r="U9" s="6" t="s">
        <v>26</v>
      </c>
    </row>
    <row r="10" spans="1:21" ht="15">
      <c r="A10" s="35">
        <f t="shared" si="0"/>
        <v>4</v>
      </c>
      <c r="B10" s="38">
        <v>19609282</v>
      </c>
      <c r="C10" s="44" t="s">
        <v>113</v>
      </c>
      <c r="D10" s="6">
        <v>85</v>
      </c>
      <c r="E10" s="6" t="s">
        <v>3</v>
      </c>
      <c r="F10" s="6">
        <v>89</v>
      </c>
      <c r="G10" s="6" t="s">
        <v>2</v>
      </c>
      <c r="H10" s="6"/>
      <c r="I10" s="6"/>
      <c r="J10" s="6"/>
      <c r="K10" s="6"/>
      <c r="L10" s="6">
        <v>81</v>
      </c>
      <c r="M10" s="6" t="s">
        <v>1</v>
      </c>
      <c r="N10" s="6">
        <v>89</v>
      </c>
      <c r="O10" s="6" t="s">
        <v>1</v>
      </c>
      <c r="P10" s="45">
        <v>80</v>
      </c>
      <c r="Q10" s="45" t="s">
        <v>1</v>
      </c>
      <c r="R10" s="6">
        <f t="shared" si="1"/>
        <v>424</v>
      </c>
      <c r="S10" s="6">
        <f t="shared" si="2"/>
        <v>84.8</v>
      </c>
      <c r="T10" s="17" t="s">
        <v>25</v>
      </c>
      <c r="U10" s="6" t="s">
        <v>26</v>
      </c>
    </row>
    <row r="11" spans="1:21" ht="15">
      <c r="A11" s="35">
        <f t="shared" si="0"/>
        <v>5</v>
      </c>
      <c r="B11" s="38">
        <v>19609277</v>
      </c>
      <c r="C11" s="44" t="s">
        <v>108</v>
      </c>
      <c r="D11" s="6">
        <v>88</v>
      </c>
      <c r="E11" s="6" t="s">
        <v>1</v>
      </c>
      <c r="F11" s="6"/>
      <c r="G11" s="6"/>
      <c r="H11" s="6"/>
      <c r="I11" s="6"/>
      <c r="J11" s="6">
        <v>93</v>
      </c>
      <c r="K11" s="6" t="s">
        <v>2</v>
      </c>
      <c r="L11" s="6">
        <v>81</v>
      </c>
      <c r="M11" s="6" t="s">
        <v>1</v>
      </c>
      <c r="N11" s="6">
        <v>87</v>
      </c>
      <c r="O11" s="6" t="s">
        <v>1</v>
      </c>
      <c r="P11" s="6">
        <v>71</v>
      </c>
      <c r="Q11" s="6" t="s">
        <v>3</v>
      </c>
      <c r="R11" s="6">
        <f t="shared" si="1"/>
        <v>420</v>
      </c>
      <c r="S11" s="6">
        <f t="shared" si="2"/>
        <v>84</v>
      </c>
      <c r="T11" s="17" t="s">
        <v>25</v>
      </c>
      <c r="U11" s="6" t="s">
        <v>26</v>
      </c>
    </row>
    <row r="12" spans="1:21" ht="15">
      <c r="A12" s="35">
        <f t="shared" si="0"/>
        <v>6</v>
      </c>
      <c r="B12" s="38">
        <v>19609272</v>
      </c>
      <c r="C12" s="44" t="s">
        <v>103</v>
      </c>
      <c r="D12" s="6">
        <v>94</v>
      </c>
      <c r="E12" s="6" t="s">
        <v>2</v>
      </c>
      <c r="F12" s="6">
        <v>85</v>
      </c>
      <c r="G12" s="6" t="s">
        <v>1</v>
      </c>
      <c r="H12" s="6"/>
      <c r="I12" s="6"/>
      <c r="J12" s="6"/>
      <c r="K12" s="6"/>
      <c r="L12" s="6">
        <v>83</v>
      </c>
      <c r="M12" s="6" t="s">
        <v>1</v>
      </c>
      <c r="N12" s="6">
        <v>81</v>
      </c>
      <c r="O12" s="6" t="s">
        <v>3</v>
      </c>
      <c r="P12" s="6">
        <v>75</v>
      </c>
      <c r="Q12" s="6" t="s">
        <v>1</v>
      </c>
      <c r="R12" s="6">
        <f t="shared" si="1"/>
        <v>418</v>
      </c>
      <c r="S12" s="6">
        <f t="shared" si="2"/>
        <v>83.6</v>
      </c>
      <c r="T12" s="17" t="s">
        <v>25</v>
      </c>
      <c r="U12" s="6" t="s">
        <v>26</v>
      </c>
    </row>
    <row r="13" spans="1:21" ht="15">
      <c r="A13" s="35">
        <f t="shared" si="0"/>
        <v>7</v>
      </c>
      <c r="B13" s="38">
        <v>19609276</v>
      </c>
      <c r="C13" s="44" t="s">
        <v>107</v>
      </c>
      <c r="D13" s="6">
        <v>89</v>
      </c>
      <c r="E13" s="6" t="s">
        <v>1</v>
      </c>
      <c r="F13" s="6">
        <v>81</v>
      </c>
      <c r="G13" s="6" t="s">
        <v>3</v>
      </c>
      <c r="H13" s="6"/>
      <c r="I13" s="6"/>
      <c r="J13" s="6"/>
      <c r="K13" s="6"/>
      <c r="L13" s="6">
        <v>80</v>
      </c>
      <c r="M13" s="6" t="s">
        <v>1</v>
      </c>
      <c r="N13" s="6">
        <v>85</v>
      </c>
      <c r="O13" s="6" t="s">
        <v>1</v>
      </c>
      <c r="P13" s="6">
        <v>75</v>
      </c>
      <c r="Q13" s="6" t="s">
        <v>1</v>
      </c>
      <c r="R13" s="6">
        <f t="shared" si="1"/>
        <v>410</v>
      </c>
      <c r="S13" s="6">
        <f t="shared" si="2"/>
        <v>82</v>
      </c>
      <c r="T13" s="17" t="s">
        <v>25</v>
      </c>
      <c r="U13" s="6" t="s">
        <v>26</v>
      </c>
    </row>
    <row r="14" spans="1:21" ht="15">
      <c r="A14" s="35">
        <f t="shared" si="0"/>
        <v>8</v>
      </c>
      <c r="B14" s="38">
        <v>19609269</v>
      </c>
      <c r="C14" s="44" t="s">
        <v>100</v>
      </c>
      <c r="D14" s="6">
        <v>84</v>
      </c>
      <c r="E14" s="6" t="s">
        <v>3</v>
      </c>
      <c r="F14" s="6"/>
      <c r="G14" s="6"/>
      <c r="H14" s="6"/>
      <c r="I14" s="6"/>
      <c r="J14" s="6">
        <v>69</v>
      </c>
      <c r="K14" s="6" t="s">
        <v>7</v>
      </c>
      <c r="L14" s="6">
        <v>83</v>
      </c>
      <c r="M14" s="6" t="s">
        <v>1</v>
      </c>
      <c r="N14" s="6">
        <v>84</v>
      </c>
      <c r="O14" s="6" t="s">
        <v>1</v>
      </c>
      <c r="P14" s="6">
        <v>74</v>
      </c>
      <c r="Q14" s="6" t="s">
        <v>1</v>
      </c>
      <c r="R14" s="6">
        <f t="shared" si="1"/>
        <v>394</v>
      </c>
      <c r="S14" s="6">
        <f t="shared" si="2"/>
        <v>78.8</v>
      </c>
      <c r="T14" s="17" t="s">
        <v>25</v>
      </c>
      <c r="U14" s="6" t="s">
        <v>26</v>
      </c>
    </row>
    <row r="15" spans="1:21" ht="15">
      <c r="A15" s="35">
        <f t="shared" si="0"/>
        <v>9</v>
      </c>
      <c r="B15" s="38">
        <v>19609267</v>
      </c>
      <c r="C15" s="44" t="s">
        <v>98</v>
      </c>
      <c r="D15" s="6">
        <v>80</v>
      </c>
      <c r="E15" s="6" t="s">
        <v>0</v>
      </c>
      <c r="F15" s="6">
        <v>71</v>
      </c>
      <c r="G15" s="6" t="s">
        <v>5</v>
      </c>
      <c r="H15" s="6"/>
      <c r="I15" s="6"/>
      <c r="J15" s="6"/>
      <c r="K15" s="6"/>
      <c r="L15" s="6">
        <v>84</v>
      </c>
      <c r="M15" s="6" t="s">
        <v>1</v>
      </c>
      <c r="N15" s="6">
        <v>79</v>
      </c>
      <c r="O15" s="6" t="s">
        <v>3</v>
      </c>
      <c r="P15" s="17">
        <v>76</v>
      </c>
      <c r="Q15" s="17" t="s">
        <v>1</v>
      </c>
      <c r="R15" s="6">
        <f t="shared" si="1"/>
        <v>390</v>
      </c>
      <c r="S15" s="6">
        <f t="shared" si="2"/>
        <v>78</v>
      </c>
      <c r="T15" s="17" t="s">
        <v>25</v>
      </c>
      <c r="U15" s="6" t="s">
        <v>26</v>
      </c>
    </row>
    <row r="16" spans="1:21" ht="15">
      <c r="A16" s="35">
        <f t="shared" si="0"/>
        <v>10</v>
      </c>
      <c r="B16" s="38">
        <v>19609278</v>
      </c>
      <c r="C16" s="44" t="s">
        <v>109</v>
      </c>
      <c r="D16" s="6">
        <v>85</v>
      </c>
      <c r="E16" s="6" t="s">
        <v>3</v>
      </c>
      <c r="F16" s="6"/>
      <c r="G16" s="6"/>
      <c r="H16" s="6">
        <v>69</v>
      </c>
      <c r="I16" s="6" t="s">
        <v>0</v>
      </c>
      <c r="J16" s="6"/>
      <c r="K16" s="6"/>
      <c r="L16" s="6">
        <v>78</v>
      </c>
      <c r="M16" s="6" t="s">
        <v>3</v>
      </c>
      <c r="N16" s="6">
        <v>81</v>
      </c>
      <c r="O16" s="6" t="s">
        <v>3</v>
      </c>
      <c r="P16" s="6">
        <v>73</v>
      </c>
      <c r="Q16" s="6" t="s">
        <v>3</v>
      </c>
      <c r="R16" s="6">
        <f t="shared" si="1"/>
        <v>386</v>
      </c>
      <c r="S16" s="6">
        <f t="shared" si="2"/>
        <v>77.2</v>
      </c>
      <c r="T16" s="17" t="s">
        <v>25</v>
      </c>
      <c r="U16" s="6" t="s">
        <v>26</v>
      </c>
    </row>
    <row r="17" spans="1:21" ht="15">
      <c r="A17" s="35">
        <f t="shared" si="0"/>
        <v>11</v>
      </c>
      <c r="B17" s="38">
        <v>19609268</v>
      </c>
      <c r="C17" s="44" t="s">
        <v>99</v>
      </c>
      <c r="D17" s="6">
        <v>80</v>
      </c>
      <c r="E17" s="6" t="s">
        <v>0</v>
      </c>
      <c r="F17" s="6">
        <v>74</v>
      </c>
      <c r="G17" s="6" t="s">
        <v>0</v>
      </c>
      <c r="H17" s="6"/>
      <c r="I17" s="6"/>
      <c r="J17" s="6"/>
      <c r="K17" s="6"/>
      <c r="L17" s="6">
        <v>74</v>
      </c>
      <c r="M17" s="6" t="s">
        <v>3</v>
      </c>
      <c r="N17" s="6">
        <v>75</v>
      </c>
      <c r="O17" s="6" t="s">
        <v>0</v>
      </c>
      <c r="P17" s="6">
        <v>77</v>
      </c>
      <c r="Q17" s="6" t="s">
        <v>1</v>
      </c>
      <c r="R17" s="6">
        <f t="shared" si="1"/>
        <v>380</v>
      </c>
      <c r="S17" s="6">
        <f t="shared" si="2"/>
        <v>76</v>
      </c>
      <c r="T17" s="17" t="s">
        <v>25</v>
      </c>
      <c r="U17" s="6" t="s">
        <v>26</v>
      </c>
    </row>
    <row r="18" spans="1:21" ht="15">
      <c r="A18" s="35">
        <f t="shared" si="0"/>
        <v>12</v>
      </c>
      <c r="B18" s="38">
        <v>19609287</v>
      </c>
      <c r="C18" s="44" t="s">
        <v>118</v>
      </c>
      <c r="D18" s="6">
        <v>80</v>
      </c>
      <c r="E18" s="6" t="s">
        <v>0</v>
      </c>
      <c r="F18" s="6">
        <v>74</v>
      </c>
      <c r="G18" s="6" t="s">
        <v>0</v>
      </c>
      <c r="H18" s="6"/>
      <c r="I18" s="6"/>
      <c r="J18" s="6"/>
      <c r="K18" s="6"/>
      <c r="L18" s="6">
        <v>73</v>
      </c>
      <c r="M18" s="6" t="s">
        <v>3</v>
      </c>
      <c r="N18" s="6">
        <v>79</v>
      </c>
      <c r="O18" s="6" t="s">
        <v>3</v>
      </c>
      <c r="P18" s="6">
        <v>70</v>
      </c>
      <c r="Q18" s="6" t="s">
        <v>3</v>
      </c>
      <c r="R18" s="6">
        <f t="shared" si="1"/>
        <v>376</v>
      </c>
      <c r="S18" s="6">
        <f t="shared" si="2"/>
        <v>75.2</v>
      </c>
      <c r="T18" s="17" t="s">
        <v>25</v>
      </c>
      <c r="U18" s="6" t="s">
        <v>26</v>
      </c>
    </row>
    <row r="19" spans="1:21" ht="15">
      <c r="A19" s="35">
        <f t="shared" si="0"/>
        <v>13</v>
      </c>
      <c r="B19" s="38">
        <v>19609266</v>
      </c>
      <c r="C19" s="44" t="s">
        <v>97</v>
      </c>
      <c r="D19" s="6">
        <v>72</v>
      </c>
      <c r="E19" s="6" t="s">
        <v>5</v>
      </c>
      <c r="F19" s="6">
        <v>74</v>
      </c>
      <c r="G19" s="6" t="s">
        <v>0</v>
      </c>
      <c r="H19" s="6"/>
      <c r="I19" s="6"/>
      <c r="J19" s="6"/>
      <c r="K19" s="6"/>
      <c r="L19" s="6">
        <v>76</v>
      </c>
      <c r="M19" s="6" t="s">
        <v>3</v>
      </c>
      <c r="N19" s="6">
        <v>79</v>
      </c>
      <c r="O19" s="6" t="s">
        <v>3</v>
      </c>
      <c r="P19" s="6">
        <v>71</v>
      </c>
      <c r="Q19" s="6" t="s">
        <v>3</v>
      </c>
      <c r="R19" s="6">
        <f t="shared" si="1"/>
        <v>372</v>
      </c>
      <c r="S19" s="6">
        <f t="shared" si="2"/>
        <v>74.4</v>
      </c>
      <c r="T19" s="17" t="s">
        <v>25</v>
      </c>
      <c r="U19" s="6" t="s">
        <v>26</v>
      </c>
    </row>
    <row r="20" spans="1:21" ht="15">
      <c r="A20" s="35">
        <f t="shared" si="0"/>
        <v>14</v>
      </c>
      <c r="B20" s="38">
        <v>19609271</v>
      </c>
      <c r="C20" s="44" t="s">
        <v>102</v>
      </c>
      <c r="D20" s="6">
        <v>81</v>
      </c>
      <c r="E20" s="6" t="s">
        <v>0</v>
      </c>
      <c r="F20" s="6">
        <v>76</v>
      </c>
      <c r="G20" s="6" t="s">
        <v>0</v>
      </c>
      <c r="H20" s="6"/>
      <c r="I20" s="6"/>
      <c r="J20" s="6"/>
      <c r="K20" s="6"/>
      <c r="L20" s="6">
        <v>69</v>
      </c>
      <c r="M20" s="6" t="s">
        <v>0</v>
      </c>
      <c r="N20" s="6">
        <v>70</v>
      </c>
      <c r="O20" s="6" t="s">
        <v>5</v>
      </c>
      <c r="P20" s="6">
        <v>60</v>
      </c>
      <c r="Q20" s="6" t="s">
        <v>5</v>
      </c>
      <c r="R20" s="6">
        <f t="shared" si="1"/>
        <v>356</v>
      </c>
      <c r="S20" s="6">
        <f t="shared" si="2"/>
        <v>71.2</v>
      </c>
      <c r="T20" s="17" t="s">
        <v>25</v>
      </c>
      <c r="U20" s="6" t="s">
        <v>26</v>
      </c>
    </row>
    <row r="21" spans="1:21" ht="15">
      <c r="A21" s="35">
        <f t="shared" si="0"/>
        <v>15</v>
      </c>
      <c r="B21" s="38">
        <v>19609279</v>
      </c>
      <c r="C21" s="44" t="s">
        <v>110</v>
      </c>
      <c r="D21" s="6">
        <v>68</v>
      </c>
      <c r="E21" s="6" t="s">
        <v>6</v>
      </c>
      <c r="F21" s="6">
        <v>72</v>
      </c>
      <c r="G21" s="6" t="s">
        <v>5</v>
      </c>
      <c r="H21" s="6"/>
      <c r="I21" s="6"/>
      <c r="J21" s="6"/>
      <c r="K21" s="6"/>
      <c r="L21" s="6">
        <v>69</v>
      </c>
      <c r="M21" s="6" t="s">
        <v>0</v>
      </c>
      <c r="N21" s="6">
        <v>80</v>
      </c>
      <c r="O21" s="6" t="s">
        <v>3</v>
      </c>
      <c r="P21" s="35">
        <v>58</v>
      </c>
      <c r="Q21" s="41" t="s">
        <v>5</v>
      </c>
      <c r="R21" s="6">
        <f t="shared" si="1"/>
        <v>347</v>
      </c>
      <c r="S21" s="6">
        <f t="shared" si="2"/>
        <v>69.4</v>
      </c>
      <c r="T21" s="17" t="s">
        <v>25</v>
      </c>
      <c r="U21" s="6" t="s">
        <v>26</v>
      </c>
    </row>
    <row r="22" spans="1:21" ht="15">
      <c r="A22" s="35">
        <f t="shared" si="0"/>
        <v>16</v>
      </c>
      <c r="B22" s="38">
        <v>19609285</v>
      </c>
      <c r="C22" s="44" t="s">
        <v>116</v>
      </c>
      <c r="D22" s="6">
        <v>70</v>
      </c>
      <c r="E22" s="6" t="s">
        <v>6</v>
      </c>
      <c r="F22" s="6"/>
      <c r="G22" s="6"/>
      <c r="H22" s="6">
        <v>71</v>
      </c>
      <c r="I22" s="6" t="s">
        <v>0</v>
      </c>
      <c r="J22" s="6"/>
      <c r="K22" s="6"/>
      <c r="L22" s="6">
        <v>71</v>
      </c>
      <c r="M22" s="6" t="s">
        <v>0</v>
      </c>
      <c r="N22" s="6">
        <v>69</v>
      </c>
      <c r="O22" s="6" t="s">
        <v>5</v>
      </c>
      <c r="P22" s="6">
        <v>66</v>
      </c>
      <c r="Q22" s="6" t="s">
        <v>0</v>
      </c>
      <c r="R22" s="6">
        <f t="shared" si="1"/>
        <v>347</v>
      </c>
      <c r="S22" s="6">
        <f t="shared" si="2"/>
        <v>69.4</v>
      </c>
      <c r="T22" s="17" t="s">
        <v>25</v>
      </c>
      <c r="U22" s="6" t="s">
        <v>26</v>
      </c>
    </row>
    <row r="23" spans="1:21" ht="15">
      <c r="A23" s="35">
        <f t="shared" si="0"/>
        <v>17</v>
      </c>
      <c r="B23" s="38">
        <v>19609286</v>
      </c>
      <c r="C23" s="44" t="s">
        <v>117</v>
      </c>
      <c r="D23" s="6">
        <v>69</v>
      </c>
      <c r="E23" s="6" t="s">
        <v>6</v>
      </c>
      <c r="F23" s="6">
        <v>73</v>
      </c>
      <c r="G23" s="6" t="s">
        <v>0</v>
      </c>
      <c r="H23" s="6"/>
      <c r="I23" s="6"/>
      <c r="J23" s="6"/>
      <c r="K23" s="6"/>
      <c r="L23" s="6">
        <v>63</v>
      </c>
      <c r="M23" s="6" t="s">
        <v>5</v>
      </c>
      <c r="N23" s="6">
        <v>71</v>
      </c>
      <c r="O23" s="6" t="s">
        <v>5</v>
      </c>
      <c r="P23" s="6">
        <v>63</v>
      </c>
      <c r="Q23" s="6" t="s">
        <v>0</v>
      </c>
      <c r="R23" s="6">
        <f t="shared" si="1"/>
        <v>339</v>
      </c>
      <c r="S23" s="6">
        <f t="shared" si="2"/>
        <v>67.8</v>
      </c>
      <c r="T23" s="17" t="s">
        <v>25</v>
      </c>
      <c r="U23" s="6" t="s">
        <v>26</v>
      </c>
    </row>
    <row r="24" spans="1:21" ht="15">
      <c r="A24" s="35">
        <f t="shared" si="0"/>
        <v>18</v>
      </c>
      <c r="B24" s="38">
        <v>19609283</v>
      </c>
      <c r="C24" s="44" t="s">
        <v>114</v>
      </c>
      <c r="D24" s="6">
        <v>68</v>
      </c>
      <c r="E24" s="6" t="s">
        <v>6</v>
      </c>
      <c r="F24" s="6"/>
      <c r="G24" s="6"/>
      <c r="H24" s="6">
        <v>64</v>
      </c>
      <c r="I24" s="6" t="s">
        <v>5</v>
      </c>
      <c r="J24" s="6"/>
      <c r="K24" s="6"/>
      <c r="L24" s="6">
        <v>65</v>
      </c>
      <c r="M24" s="6" t="s">
        <v>5</v>
      </c>
      <c r="N24" s="6">
        <v>69</v>
      </c>
      <c r="O24" s="6" t="s">
        <v>5</v>
      </c>
      <c r="P24" s="15">
        <v>67</v>
      </c>
      <c r="Q24" s="15" t="s">
        <v>3</v>
      </c>
      <c r="R24" s="6">
        <f t="shared" si="1"/>
        <v>333</v>
      </c>
      <c r="S24" s="6">
        <f t="shared" si="2"/>
        <v>66.6</v>
      </c>
      <c r="T24" s="17" t="s">
        <v>25</v>
      </c>
      <c r="U24" s="6" t="s">
        <v>26</v>
      </c>
    </row>
    <row r="25" spans="1:21" ht="15">
      <c r="A25" s="35">
        <f t="shared" si="0"/>
        <v>19</v>
      </c>
      <c r="B25" s="38">
        <v>19609275</v>
      </c>
      <c r="C25" s="44" t="s">
        <v>106</v>
      </c>
      <c r="D25" s="6">
        <v>67</v>
      </c>
      <c r="E25" s="6" t="s">
        <v>6</v>
      </c>
      <c r="F25" s="6">
        <v>70</v>
      </c>
      <c r="G25" s="6" t="s">
        <v>5</v>
      </c>
      <c r="H25" s="6"/>
      <c r="I25" s="6"/>
      <c r="J25" s="6"/>
      <c r="K25" s="6"/>
      <c r="L25" s="6">
        <v>63</v>
      </c>
      <c r="M25" s="6" t="s">
        <v>5</v>
      </c>
      <c r="N25" s="6">
        <v>72</v>
      </c>
      <c r="O25" s="6" t="s">
        <v>5</v>
      </c>
      <c r="P25" s="6">
        <v>60</v>
      </c>
      <c r="Q25" s="6" t="s">
        <v>5</v>
      </c>
      <c r="R25" s="6">
        <f t="shared" si="1"/>
        <v>332</v>
      </c>
      <c r="S25" s="6">
        <f t="shared" si="2"/>
        <v>66.4</v>
      </c>
      <c r="T25" s="17" t="s">
        <v>25</v>
      </c>
      <c r="U25" s="6" t="s">
        <v>26</v>
      </c>
    </row>
    <row r="26" spans="1:21" ht="15">
      <c r="A26" s="35">
        <f t="shared" si="0"/>
        <v>20</v>
      </c>
      <c r="B26" s="38">
        <v>19609273</v>
      </c>
      <c r="C26" s="44" t="s">
        <v>104</v>
      </c>
      <c r="D26" s="6">
        <v>69</v>
      </c>
      <c r="E26" s="6" t="s">
        <v>6</v>
      </c>
      <c r="F26" s="6">
        <v>71</v>
      </c>
      <c r="G26" s="6" t="s">
        <v>5</v>
      </c>
      <c r="H26" s="6"/>
      <c r="I26" s="6"/>
      <c r="J26" s="6"/>
      <c r="K26" s="6"/>
      <c r="L26" s="6">
        <v>62</v>
      </c>
      <c r="M26" s="6" t="s">
        <v>5</v>
      </c>
      <c r="N26" s="6">
        <v>69</v>
      </c>
      <c r="O26" s="6" t="s">
        <v>5</v>
      </c>
      <c r="P26" s="6">
        <v>59</v>
      </c>
      <c r="Q26" s="6" t="s">
        <v>5</v>
      </c>
      <c r="R26" s="6">
        <f t="shared" si="1"/>
        <v>330</v>
      </c>
      <c r="S26" s="6">
        <f t="shared" si="2"/>
        <v>66</v>
      </c>
      <c r="T26" s="17" t="s">
        <v>25</v>
      </c>
      <c r="U26" s="6" t="s">
        <v>26</v>
      </c>
    </row>
    <row r="27" spans="1:21" ht="15">
      <c r="A27" s="35">
        <f t="shared" si="0"/>
        <v>21</v>
      </c>
      <c r="B27" s="38">
        <v>19609284</v>
      </c>
      <c r="C27" s="44" t="s">
        <v>115</v>
      </c>
      <c r="D27" s="6">
        <v>72</v>
      </c>
      <c r="E27" s="6" t="s">
        <v>5</v>
      </c>
      <c r="F27" s="6">
        <v>69</v>
      </c>
      <c r="G27" s="6" t="s">
        <v>5</v>
      </c>
      <c r="H27" s="6"/>
      <c r="I27" s="6"/>
      <c r="J27" s="6"/>
      <c r="K27" s="6"/>
      <c r="L27" s="6">
        <v>58</v>
      </c>
      <c r="M27" s="6" t="s">
        <v>6</v>
      </c>
      <c r="N27" s="6">
        <v>66</v>
      </c>
      <c r="O27" s="6" t="s">
        <v>6</v>
      </c>
      <c r="P27" s="6">
        <v>64</v>
      </c>
      <c r="Q27" s="6" t="s">
        <v>0</v>
      </c>
      <c r="R27" s="6">
        <f t="shared" si="1"/>
        <v>329</v>
      </c>
      <c r="S27" s="6">
        <f t="shared" si="2"/>
        <v>65.8</v>
      </c>
      <c r="T27" s="17" t="s">
        <v>25</v>
      </c>
      <c r="U27" s="6" t="s">
        <v>26</v>
      </c>
    </row>
    <row r="28" spans="1:21" ht="15">
      <c r="A28" s="35">
        <f t="shared" si="0"/>
        <v>22</v>
      </c>
      <c r="B28" s="38">
        <v>19609270</v>
      </c>
      <c r="C28" s="44" t="s">
        <v>101</v>
      </c>
      <c r="D28" s="6">
        <v>65</v>
      </c>
      <c r="E28" s="6" t="s">
        <v>6</v>
      </c>
      <c r="F28" s="6">
        <v>59</v>
      </c>
      <c r="G28" s="6" t="s">
        <v>7</v>
      </c>
      <c r="H28" s="6"/>
      <c r="I28" s="6"/>
      <c r="J28" s="6"/>
      <c r="K28" s="6"/>
      <c r="L28" s="6">
        <v>54</v>
      </c>
      <c r="M28" s="6" t="s">
        <v>6</v>
      </c>
      <c r="N28" s="6">
        <v>64</v>
      </c>
      <c r="O28" s="6" t="s">
        <v>6</v>
      </c>
      <c r="P28" s="6">
        <v>55</v>
      </c>
      <c r="Q28" s="6" t="s">
        <v>6</v>
      </c>
      <c r="R28" s="6">
        <f t="shared" si="1"/>
        <v>297</v>
      </c>
      <c r="S28" s="6">
        <f t="shared" si="2"/>
        <v>59.4</v>
      </c>
      <c r="T28" s="17" t="s">
        <v>25</v>
      </c>
      <c r="U28" s="6" t="s">
        <v>26</v>
      </c>
    </row>
    <row r="29" spans="1:21" ht="15">
      <c r="A29" s="35">
        <f t="shared" si="0"/>
        <v>23</v>
      </c>
      <c r="B29" s="38">
        <v>19609280</v>
      </c>
      <c r="C29" s="44" t="s">
        <v>111</v>
      </c>
      <c r="D29" s="6">
        <v>62</v>
      </c>
      <c r="E29" s="6" t="s">
        <v>7</v>
      </c>
      <c r="F29" s="6">
        <v>62</v>
      </c>
      <c r="G29" s="6" t="s">
        <v>6</v>
      </c>
      <c r="H29" s="6"/>
      <c r="I29" s="6"/>
      <c r="J29" s="6"/>
      <c r="K29" s="6"/>
      <c r="L29" s="6">
        <v>53</v>
      </c>
      <c r="M29" s="6" t="s">
        <v>6</v>
      </c>
      <c r="N29" s="6">
        <v>59</v>
      </c>
      <c r="O29" s="6" t="s">
        <v>7</v>
      </c>
      <c r="P29" s="6">
        <v>58</v>
      </c>
      <c r="Q29" s="6" t="s">
        <v>5</v>
      </c>
      <c r="R29" s="6">
        <f t="shared" si="1"/>
        <v>294</v>
      </c>
      <c r="S29" s="6">
        <f t="shared" si="2"/>
        <v>58.8</v>
      </c>
      <c r="T29" s="17" t="s">
        <v>25</v>
      </c>
      <c r="U29" s="6" t="s">
        <v>26</v>
      </c>
    </row>
    <row r="30" spans="1:21" ht="15">
      <c r="A30" s="35">
        <v>1</v>
      </c>
      <c r="B30" s="38">
        <v>19609265</v>
      </c>
      <c r="C30" s="44" t="s">
        <v>96</v>
      </c>
      <c r="D30" s="6">
        <v>63</v>
      </c>
      <c r="E30" s="6" t="s">
        <v>6</v>
      </c>
      <c r="F30" s="6">
        <v>59</v>
      </c>
      <c r="G30" s="6" t="s">
        <v>7</v>
      </c>
      <c r="H30" s="6"/>
      <c r="I30" s="6"/>
      <c r="J30" s="6"/>
      <c r="K30" s="6"/>
      <c r="L30" s="6">
        <v>52</v>
      </c>
      <c r="M30" s="6" t="s">
        <v>7</v>
      </c>
      <c r="N30" s="6">
        <v>61</v>
      </c>
      <c r="O30" s="6" t="s">
        <v>6</v>
      </c>
      <c r="P30" s="6">
        <v>58</v>
      </c>
      <c r="Q30" s="6" t="s">
        <v>5</v>
      </c>
      <c r="R30" s="6">
        <f t="shared" si="1"/>
        <v>293</v>
      </c>
      <c r="S30" s="6">
        <f t="shared" si="2"/>
        <v>58.6</v>
      </c>
      <c r="T30" s="17" t="s">
        <v>25</v>
      </c>
      <c r="U30" s="6" t="s">
        <v>26</v>
      </c>
    </row>
    <row r="31" spans="2:21" ht="15">
      <c r="B31" s="8"/>
      <c r="C31" s="39" t="s">
        <v>45</v>
      </c>
      <c r="D31" s="9">
        <f>SUM(D7:D30)</f>
        <v>1864</v>
      </c>
      <c r="F31" s="9">
        <f>SUM(F7:F30)</f>
        <v>1254</v>
      </c>
      <c r="G31" s="9"/>
      <c r="H31" s="9">
        <f>SUM(H7:H30)</f>
        <v>372</v>
      </c>
      <c r="I31" s="9"/>
      <c r="J31" s="9">
        <f>SUM(J7:J30)</f>
        <v>162</v>
      </c>
      <c r="K31" s="9"/>
      <c r="L31" s="9">
        <f>SUM(L7:L30)</f>
        <v>1748</v>
      </c>
      <c r="M31" s="9"/>
      <c r="N31" s="9">
        <f>SUM(N7:N30)</f>
        <v>1852</v>
      </c>
      <c r="O31" s="9"/>
      <c r="P31" s="9">
        <f>SUM(P7:P30)</f>
        <v>1680</v>
      </c>
      <c r="Q31" s="9"/>
      <c r="R31" s="9"/>
      <c r="S31" s="9"/>
      <c r="T31" s="9"/>
      <c r="U31" s="9"/>
    </row>
    <row r="32" spans="2:21" ht="15">
      <c r="B32" s="8"/>
      <c r="C32" s="39"/>
      <c r="D32" s="9">
        <f>+D31/24</f>
        <v>77.66666666666667</v>
      </c>
      <c r="E32" s="9"/>
      <c r="F32" s="9">
        <f>+F31/24</f>
        <v>52.25</v>
      </c>
      <c r="G32" s="9"/>
      <c r="H32" s="9">
        <f>+H31/5</f>
        <v>74.4</v>
      </c>
      <c r="I32" s="9"/>
      <c r="J32" s="9">
        <f>+J31/2</f>
        <v>81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1" ht="15">
      <c r="B33" s="8"/>
      <c r="C33" s="39" t="s">
        <v>38</v>
      </c>
      <c r="D33" s="9">
        <f>+Science!D50</f>
        <v>3689</v>
      </c>
      <c r="E33" s="9"/>
      <c r="F33" s="9">
        <f>+Science!F50</f>
        <v>2172</v>
      </c>
      <c r="G33" s="9"/>
      <c r="H33" s="9">
        <f>+Science!L50</f>
        <v>2706</v>
      </c>
      <c r="I33" s="9"/>
      <c r="J33" s="9">
        <f>+Science!H50</f>
        <v>1433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5">
      <c r="B34" s="8"/>
      <c r="C34" s="39" t="s">
        <v>43</v>
      </c>
      <c r="D34" s="9">
        <f>+D31+D33</f>
        <v>5553</v>
      </c>
      <c r="E34" s="9"/>
      <c r="F34" s="9">
        <f>+F31+F33</f>
        <v>3426</v>
      </c>
      <c r="G34" s="9"/>
      <c r="H34" s="9">
        <f>+H31+H33</f>
        <v>3078</v>
      </c>
      <c r="I34" s="9"/>
      <c r="J34" s="9">
        <f>+J31+J33</f>
        <v>1595</v>
      </c>
      <c r="K34" s="9"/>
      <c r="L34" s="9">
        <f>+L31</f>
        <v>1748</v>
      </c>
      <c r="M34" s="9"/>
      <c r="N34" s="9">
        <f>+N31</f>
        <v>1852</v>
      </c>
      <c r="O34" s="9"/>
      <c r="P34" s="9">
        <f>+P31</f>
        <v>1680</v>
      </c>
      <c r="Q34" s="9"/>
      <c r="R34" s="9">
        <f>SUM(R7:R33)</f>
        <v>8932</v>
      </c>
      <c r="S34" s="9"/>
      <c r="T34" s="9"/>
      <c r="U34" s="9"/>
    </row>
    <row r="35" spans="2:21" ht="15">
      <c r="B35" s="8"/>
      <c r="C35" s="39"/>
      <c r="D35" s="9">
        <f>+D34/68</f>
        <v>81.66176470588235</v>
      </c>
      <c r="E35" s="9"/>
      <c r="F35" s="9">
        <f>+F34/44</f>
        <v>77.86363636363636</v>
      </c>
      <c r="G35" s="9"/>
      <c r="H35" s="9">
        <f>+H34/40</f>
        <v>76.95</v>
      </c>
      <c r="I35" s="9"/>
      <c r="J35" s="34">
        <f>+J34/19</f>
        <v>83.94736842105263</v>
      </c>
      <c r="K35" s="9"/>
      <c r="L35" s="9">
        <f>+L34/24</f>
        <v>72.83333333333333</v>
      </c>
      <c r="M35" s="9"/>
      <c r="N35" s="34">
        <f>+N34/24</f>
        <v>77.16666666666667</v>
      </c>
      <c r="O35" s="9"/>
      <c r="P35" s="9">
        <f>+P34/24</f>
        <v>70</v>
      </c>
      <c r="Q35" s="9"/>
      <c r="R35" s="9">
        <f>+R34/24</f>
        <v>372.1666666666667</v>
      </c>
      <c r="S35" s="9"/>
      <c r="T35" s="9"/>
      <c r="U35" s="9"/>
    </row>
    <row r="36" spans="2:21" ht="15">
      <c r="B36" s="8"/>
      <c r="C36" s="3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f>+R35/5</f>
        <v>74.43333333333334</v>
      </c>
      <c r="S36" s="9"/>
      <c r="T36" s="9"/>
      <c r="U36" s="9"/>
    </row>
    <row r="37" spans="2:21" ht="15">
      <c r="B37" s="2"/>
      <c r="C37" s="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5">
      <c r="B38" s="10" t="s">
        <v>27</v>
      </c>
      <c r="C38" s="10"/>
      <c r="D38" s="10"/>
      <c r="E38" s="1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5">
      <c r="B39" s="6">
        <v>1</v>
      </c>
      <c r="C39" s="44" t="s">
        <v>112</v>
      </c>
      <c r="D39" s="6">
        <v>94.6</v>
      </c>
      <c r="E39" s="1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f>+Science!R50+Comm!R34</f>
        <v>26780</v>
      </c>
      <c r="S39" s="15"/>
      <c r="T39" s="15"/>
      <c r="U39" s="15"/>
    </row>
    <row r="40" spans="2:21" ht="15">
      <c r="B40" s="6">
        <v>2</v>
      </c>
      <c r="C40" s="44" t="s">
        <v>119</v>
      </c>
      <c r="D40" s="6">
        <v>91.2</v>
      </c>
      <c r="E40" s="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>
        <f>+R39/68</f>
        <v>393.8235294117647</v>
      </c>
      <c r="S40" s="15"/>
      <c r="T40" s="15"/>
      <c r="U40" s="15"/>
    </row>
    <row r="41" spans="2:21" ht="15">
      <c r="B41" s="6">
        <v>3</v>
      </c>
      <c r="C41" s="44" t="s">
        <v>105</v>
      </c>
      <c r="D41" s="6">
        <v>87.2</v>
      </c>
      <c r="E41" s="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f>+R40/5</f>
        <v>78.76470588235294</v>
      </c>
      <c r="S41" s="15"/>
      <c r="T41" s="15"/>
      <c r="U41" s="15"/>
    </row>
    <row r="42" spans="2:21" ht="15">
      <c r="B42" s="9"/>
      <c r="C42" s="40"/>
      <c r="D42" s="9"/>
      <c r="E42" s="1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13" ht="15">
      <c r="B43" s="12"/>
      <c r="C43" s="12"/>
      <c r="D43" s="13" t="s">
        <v>14</v>
      </c>
      <c r="E43" s="13" t="s">
        <v>40</v>
      </c>
      <c r="F43" s="35" t="s">
        <v>16</v>
      </c>
      <c r="G43" s="35" t="s">
        <v>17</v>
      </c>
      <c r="H43" s="7" t="s">
        <v>41</v>
      </c>
      <c r="I43" s="35" t="s">
        <v>19</v>
      </c>
      <c r="J43" s="35" t="s">
        <v>20</v>
      </c>
      <c r="K43" s="35" t="s">
        <v>34</v>
      </c>
      <c r="L43" s="35" t="s">
        <v>42</v>
      </c>
      <c r="M43" s="35" t="s">
        <v>36</v>
      </c>
    </row>
    <row r="44" spans="3:10" ht="15">
      <c r="C44" s="3" t="s">
        <v>38</v>
      </c>
      <c r="D44" s="35">
        <v>31</v>
      </c>
      <c r="E44" s="35">
        <v>15</v>
      </c>
      <c r="F44" s="35">
        <v>16</v>
      </c>
      <c r="G44" s="35">
        <v>7</v>
      </c>
      <c r="H44" s="35">
        <v>24</v>
      </c>
      <c r="I44" s="35">
        <v>31</v>
      </c>
      <c r="J44" s="35">
        <v>31</v>
      </c>
    </row>
    <row r="45" spans="3:13" ht="15">
      <c r="C45" s="3" t="s">
        <v>39</v>
      </c>
      <c r="D45" s="35">
        <v>33</v>
      </c>
      <c r="E45" s="35">
        <v>21</v>
      </c>
      <c r="F45" s="35">
        <v>6</v>
      </c>
      <c r="H45" s="35">
        <v>6</v>
      </c>
      <c r="K45" s="35">
        <v>33</v>
      </c>
      <c r="L45" s="35">
        <v>33</v>
      </c>
      <c r="M45" s="35">
        <v>33</v>
      </c>
    </row>
    <row r="46" spans="3:13" ht="15">
      <c r="C46" s="3" t="s">
        <v>43</v>
      </c>
      <c r="D46" s="35">
        <f>SUM(D44:D45)</f>
        <v>64</v>
      </c>
      <c r="E46" s="35">
        <f aca="true" t="shared" si="3" ref="E46:M46">SUM(E44:E45)</f>
        <v>36</v>
      </c>
      <c r="F46" s="35">
        <f t="shared" si="3"/>
        <v>22</v>
      </c>
      <c r="G46" s="35">
        <f t="shared" si="3"/>
        <v>7</v>
      </c>
      <c r="H46" s="35">
        <f t="shared" si="3"/>
        <v>30</v>
      </c>
      <c r="I46" s="35">
        <f t="shared" si="3"/>
        <v>31</v>
      </c>
      <c r="J46" s="35">
        <f t="shared" si="3"/>
        <v>31</v>
      </c>
      <c r="K46" s="35">
        <f t="shared" si="3"/>
        <v>33</v>
      </c>
      <c r="L46" s="35">
        <f t="shared" si="3"/>
        <v>33</v>
      </c>
      <c r="M46" s="35">
        <f t="shared" si="3"/>
        <v>33</v>
      </c>
    </row>
  </sheetData>
  <mergeCells count="3">
    <mergeCell ref="B2:U2"/>
    <mergeCell ref="B3:U3"/>
    <mergeCell ref="B4:U4"/>
  </mergeCells>
  <printOptions horizontalCentered="1"/>
  <pageMargins left="0.1968503937007874" right="0.1968503937007874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59DDC-95C6-4CCA-A88B-7FA5B88C214B}">
  <dimension ref="A1:V64"/>
  <sheetViews>
    <sheetView workbookViewId="0" topLeftCell="A43">
      <selection activeCell="G51" sqref="G51"/>
    </sheetView>
  </sheetViews>
  <sheetFormatPr defaultColWidth="9.140625" defaultRowHeight="15"/>
  <cols>
    <col min="1" max="1" width="9.28125" style="18" bestFit="1" customWidth="1"/>
    <col min="2" max="2" width="11.28125" style="33" bestFit="1" customWidth="1"/>
    <col min="3" max="3" width="24.8515625" style="33" customWidth="1"/>
    <col min="4" max="4" width="8.28125" style="64" customWidth="1"/>
    <col min="5" max="5" width="6.8515625" style="18" customWidth="1"/>
    <col min="6" max="6" width="7.140625" style="64" customWidth="1"/>
    <col min="7" max="7" width="5.8515625" style="18" customWidth="1"/>
    <col min="8" max="8" width="7.421875" style="64" customWidth="1"/>
    <col min="9" max="9" width="6.7109375" style="18" customWidth="1"/>
    <col min="10" max="10" width="7.140625" style="64" customWidth="1"/>
    <col min="11" max="11" width="6.421875" style="18" customWidth="1"/>
    <col min="12" max="12" width="7.421875" style="64" customWidth="1"/>
    <col min="13" max="13" width="6.00390625" style="18" customWidth="1"/>
    <col min="14" max="14" width="7.8515625" style="64" customWidth="1"/>
    <col min="15" max="15" width="6.421875" style="18" customWidth="1"/>
    <col min="16" max="16" width="7.00390625" style="64" customWidth="1"/>
    <col min="17" max="17" width="6.7109375" style="18" customWidth="1"/>
    <col min="18" max="19" width="9.28125" style="18" bestFit="1" customWidth="1"/>
    <col min="20" max="21" width="9.140625" style="18" customWidth="1"/>
    <col min="22" max="16384" width="9.140625" style="19" customWidth="1"/>
  </cols>
  <sheetData>
    <row r="1" spans="2:21" ht="15">
      <c r="B1" s="70" t="s">
        <v>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2:21" ht="15">
      <c r="B2" s="71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21" ht="15">
      <c r="B3" s="71" t="s">
        <v>93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5">
      <c r="B4" s="20"/>
      <c r="C4" s="20"/>
      <c r="D4" s="57">
        <v>301</v>
      </c>
      <c r="E4" s="46">
        <v>301</v>
      </c>
      <c r="F4" s="57">
        <v>302</v>
      </c>
      <c r="G4" s="46">
        <v>302</v>
      </c>
      <c r="H4" s="66" t="s">
        <v>92</v>
      </c>
      <c r="I4" s="22" t="s">
        <v>92</v>
      </c>
      <c r="J4" s="66" t="s">
        <v>9</v>
      </c>
      <c r="K4" s="22" t="s">
        <v>9</v>
      </c>
      <c r="L4" s="66" t="s">
        <v>10</v>
      </c>
      <c r="M4" s="22" t="s">
        <v>10</v>
      </c>
      <c r="N4" s="66" t="s">
        <v>11</v>
      </c>
      <c r="O4" s="22" t="s">
        <v>11</v>
      </c>
      <c r="P4" s="66" t="s">
        <v>12</v>
      </c>
      <c r="Q4" s="22" t="s">
        <v>12</v>
      </c>
      <c r="R4" s="46"/>
      <c r="S4" s="46"/>
      <c r="T4" s="46"/>
      <c r="U4" s="46"/>
    </row>
    <row r="5" spans="2:21" ht="15">
      <c r="B5" s="17" t="s">
        <v>13</v>
      </c>
      <c r="C5" s="17" t="s">
        <v>46</v>
      </c>
      <c r="D5" s="58" t="s">
        <v>14</v>
      </c>
      <c r="E5" s="17" t="s">
        <v>14</v>
      </c>
      <c r="F5" s="58" t="s">
        <v>15</v>
      </c>
      <c r="G5" s="17" t="s">
        <v>15</v>
      </c>
      <c r="H5" s="58" t="s">
        <v>16</v>
      </c>
      <c r="I5" s="17" t="s">
        <v>16</v>
      </c>
      <c r="J5" s="58" t="s">
        <v>17</v>
      </c>
      <c r="K5" s="17" t="s">
        <v>17</v>
      </c>
      <c r="L5" s="58" t="s">
        <v>18</v>
      </c>
      <c r="M5" s="17" t="s">
        <v>18</v>
      </c>
      <c r="N5" s="58" t="s">
        <v>19</v>
      </c>
      <c r="O5" s="17" t="s">
        <v>19</v>
      </c>
      <c r="P5" s="58" t="s">
        <v>20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</row>
    <row r="6" spans="1:22" ht="15">
      <c r="A6" s="18">
        <f aca="true" t="shared" si="0" ref="A6">+A5+1</f>
        <v>1</v>
      </c>
      <c r="B6" s="16">
        <v>19609230</v>
      </c>
      <c r="C6" s="43" t="s">
        <v>57</v>
      </c>
      <c r="D6" s="59">
        <v>98</v>
      </c>
      <c r="E6" s="16" t="s">
        <v>4</v>
      </c>
      <c r="F6" s="58"/>
      <c r="G6" s="17"/>
      <c r="H6" s="59">
        <v>96</v>
      </c>
      <c r="I6" s="16" t="s">
        <v>4</v>
      </c>
      <c r="J6" s="58"/>
      <c r="K6" s="17"/>
      <c r="L6" s="59">
        <v>96</v>
      </c>
      <c r="M6" s="16" t="s">
        <v>4</v>
      </c>
      <c r="N6" s="59">
        <v>96</v>
      </c>
      <c r="O6" s="16" t="s">
        <v>4</v>
      </c>
      <c r="P6" s="59">
        <v>97</v>
      </c>
      <c r="Q6" s="16" t="s">
        <v>4</v>
      </c>
      <c r="R6" s="17">
        <f aca="true" t="shared" si="1" ref="R6:R49">+D6+F6+H6+J6+L6+N6+P6</f>
        <v>483</v>
      </c>
      <c r="S6" s="17">
        <f aca="true" t="shared" si="2" ref="S6:S49">+(D6+F6+H6+J6+L6+N6+P6)*100/500</f>
        <v>96.6</v>
      </c>
      <c r="T6" s="17" t="s">
        <v>25</v>
      </c>
      <c r="U6" s="17" t="s">
        <v>26</v>
      </c>
      <c r="V6" s="23">
        <f>COUNTIF(E6:Q6,"=A1")</f>
        <v>5</v>
      </c>
    </row>
    <row r="7" spans="1:22" ht="15">
      <c r="A7" s="18">
        <f>+A6+1</f>
        <v>2</v>
      </c>
      <c r="B7" s="16">
        <v>19609246</v>
      </c>
      <c r="C7" s="43" t="s">
        <v>73</v>
      </c>
      <c r="D7" s="59">
        <v>96</v>
      </c>
      <c r="E7" s="16" t="s">
        <v>4</v>
      </c>
      <c r="F7" s="58"/>
      <c r="G7" s="17"/>
      <c r="H7" s="59">
        <v>93</v>
      </c>
      <c r="I7" s="16" t="s">
        <v>2</v>
      </c>
      <c r="J7" s="58"/>
      <c r="K7" s="17"/>
      <c r="L7" s="59">
        <v>96</v>
      </c>
      <c r="M7" s="16" t="s">
        <v>4</v>
      </c>
      <c r="N7" s="59">
        <v>96</v>
      </c>
      <c r="O7" s="16" t="s">
        <v>4</v>
      </c>
      <c r="P7" s="59">
        <v>95</v>
      </c>
      <c r="Q7" s="16" t="s">
        <v>4</v>
      </c>
      <c r="R7" s="17">
        <f t="shared" si="1"/>
        <v>476</v>
      </c>
      <c r="S7" s="17">
        <f t="shared" si="2"/>
        <v>95.2</v>
      </c>
      <c r="T7" s="17" t="s">
        <v>25</v>
      </c>
      <c r="U7" s="17" t="s">
        <v>26</v>
      </c>
      <c r="V7" s="23">
        <f aca="true" t="shared" si="3" ref="V7:V49">COUNTIF(E7:Q7,"=A1")</f>
        <v>4</v>
      </c>
    </row>
    <row r="8" spans="1:22" ht="15">
      <c r="A8" s="18">
        <f aca="true" t="shared" si="4" ref="A8:A49">+A7+1</f>
        <v>3</v>
      </c>
      <c r="B8" s="16">
        <v>19609225</v>
      </c>
      <c r="C8" s="43" t="s">
        <v>52</v>
      </c>
      <c r="D8" s="59">
        <v>95</v>
      </c>
      <c r="E8" s="16" t="s">
        <v>4</v>
      </c>
      <c r="F8" s="58"/>
      <c r="G8" s="17"/>
      <c r="H8" s="59">
        <v>95</v>
      </c>
      <c r="I8" s="16" t="s">
        <v>4</v>
      </c>
      <c r="J8" s="58">
        <v>96</v>
      </c>
      <c r="K8" s="17" t="s">
        <v>4</v>
      </c>
      <c r="L8" s="59"/>
      <c r="M8" s="16"/>
      <c r="N8" s="59">
        <v>96</v>
      </c>
      <c r="O8" s="16" t="s">
        <v>4</v>
      </c>
      <c r="P8" s="59">
        <v>96</v>
      </c>
      <c r="Q8" s="16" t="s">
        <v>4</v>
      </c>
      <c r="R8" s="17">
        <f t="shared" si="1"/>
        <v>478</v>
      </c>
      <c r="S8" s="17">
        <f t="shared" si="2"/>
        <v>95.6</v>
      </c>
      <c r="T8" s="17" t="s">
        <v>25</v>
      </c>
      <c r="U8" s="17" t="s">
        <v>26</v>
      </c>
      <c r="V8" s="23">
        <f t="shared" si="3"/>
        <v>5</v>
      </c>
    </row>
    <row r="9" spans="1:22" ht="15">
      <c r="A9" s="18">
        <f t="shared" si="4"/>
        <v>4</v>
      </c>
      <c r="B9" s="16">
        <v>19609244</v>
      </c>
      <c r="C9" s="43" t="s">
        <v>71</v>
      </c>
      <c r="D9" s="59">
        <v>89</v>
      </c>
      <c r="E9" s="16" t="s">
        <v>1</v>
      </c>
      <c r="F9" s="59"/>
      <c r="G9" s="16"/>
      <c r="H9" s="58">
        <v>93</v>
      </c>
      <c r="I9" s="17" t="s">
        <v>2</v>
      </c>
      <c r="J9" s="58">
        <v>94</v>
      </c>
      <c r="K9" s="17" t="s">
        <v>2</v>
      </c>
      <c r="L9" s="59"/>
      <c r="M9" s="16"/>
      <c r="N9" s="59">
        <v>96</v>
      </c>
      <c r="O9" s="16" t="s">
        <v>4</v>
      </c>
      <c r="P9" s="59">
        <v>95</v>
      </c>
      <c r="Q9" s="16" t="s">
        <v>4</v>
      </c>
      <c r="R9" s="17">
        <f t="shared" si="1"/>
        <v>467</v>
      </c>
      <c r="S9" s="17">
        <f t="shared" si="2"/>
        <v>93.4</v>
      </c>
      <c r="T9" s="17" t="s">
        <v>25</v>
      </c>
      <c r="U9" s="17" t="s">
        <v>26</v>
      </c>
      <c r="V9" s="23">
        <f t="shared" si="3"/>
        <v>2</v>
      </c>
    </row>
    <row r="10" spans="1:22" ht="15">
      <c r="A10" s="18">
        <f t="shared" si="4"/>
        <v>5</v>
      </c>
      <c r="B10" s="16">
        <v>19609223</v>
      </c>
      <c r="C10" s="43" t="s">
        <v>50</v>
      </c>
      <c r="D10" s="59">
        <v>92</v>
      </c>
      <c r="E10" s="16" t="s">
        <v>2</v>
      </c>
      <c r="F10" s="59">
        <v>95</v>
      </c>
      <c r="G10" s="16" t="s">
        <v>4</v>
      </c>
      <c r="H10" s="58"/>
      <c r="I10" s="17"/>
      <c r="J10" s="58"/>
      <c r="K10" s="17"/>
      <c r="L10" s="59">
        <v>91</v>
      </c>
      <c r="M10" s="16" t="s">
        <v>2</v>
      </c>
      <c r="N10" s="59">
        <v>95</v>
      </c>
      <c r="O10" s="16" t="s">
        <v>4</v>
      </c>
      <c r="P10" s="59">
        <v>95</v>
      </c>
      <c r="Q10" s="16" t="s">
        <v>4</v>
      </c>
      <c r="R10" s="17">
        <f t="shared" si="1"/>
        <v>468</v>
      </c>
      <c r="S10" s="17">
        <f t="shared" si="2"/>
        <v>93.6</v>
      </c>
      <c r="T10" s="17" t="s">
        <v>25</v>
      </c>
      <c r="U10" s="17" t="s">
        <v>26</v>
      </c>
      <c r="V10" s="23">
        <f t="shared" si="3"/>
        <v>3</v>
      </c>
    </row>
    <row r="11" spans="1:22" ht="15">
      <c r="A11" s="18">
        <f t="shared" si="4"/>
        <v>6</v>
      </c>
      <c r="B11" s="16">
        <v>19609227</v>
      </c>
      <c r="C11" s="43" t="s">
        <v>54</v>
      </c>
      <c r="D11" s="59">
        <v>98</v>
      </c>
      <c r="E11" s="16" t="s">
        <v>4</v>
      </c>
      <c r="F11" s="59">
        <v>96</v>
      </c>
      <c r="G11" s="16" t="s">
        <v>4</v>
      </c>
      <c r="H11" s="58"/>
      <c r="I11" s="17"/>
      <c r="J11" s="58">
        <v>95</v>
      </c>
      <c r="K11" s="17" t="s">
        <v>2</v>
      </c>
      <c r="L11" s="59"/>
      <c r="M11" s="16"/>
      <c r="N11" s="59">
        <v>95</v>
      </c>
      <c r="O11" s="16" t="s">
        <v>4</v>
      </c>
      <c r="P11" s="59">
        <v>94</v>
      </c>
      <c r="Q11" s="16" t="s">
        <v>4</v>
      </c>
      <c r="R11" s="17">
        <f t="shared" si="1"/>
        <v>478</v>
      </c>
      <c r="S11" s="17">
        <f t="shared" si="2"/>
        <v>95.6</v>
      </c>
      <c r="T11" s="17" t="s">
        <v>25</v>
      </c>
      <c r="U11" s="17" t="s">
        <v>26</v>
      </c>
      <c r="V11" s="23">
        <f t="shared" si="3"/>
        <v>4</v>
      </c>
    </row>
    <row r="12" spans="1:22" ht="15">
      <c r="A12" s="18">
        <f t="shared" si="4"/>
        <v>7</v>
      </c>
      <c r="B12" s="16">
        <v>19609237</v>
      </c>
      <c r="C12" s="43" t="s">
        <v>64</v>
      </c>
      <c r="D12" s="59">
        <v>95</v>
      </c>
      <c r="E12" s="16" t="s">
        <v>4</v>
      </c>
      <c r="F12" s="58"/>
      <c r="G12" s="17"/>
      <c r="H12" s="59">
        <v>93</v>
      </c>
      <c r="I12" s="16" t="s">
        <v>2</v>
      </c>
      <c r="J12" s="58"/>
      <c r="K12" s="17"/>
      <c r="L12" s="59">
        <v>94</v>
      </c>
      <c r="M12" s="16" t="s">
        <v>4</v>
      </c>
      <c r="N12" s="59">
        <v>94</v>
      </c>
      <c r="O12" s="16" t="s">
        <v>4</v>
      </c>
      <c r="P12" s="59">
        <v>95</v>
      </c>
      <c r="Q12" s="16" t="s">
        <v>4</v>
      </c>
      <c r="R12" s="17">
        <f t="shared" si="1"/>
        <v>471</v>
      </c>
      <c r="S12" s="17">
        <f t="shared" si="2"/>
        <v>94.2</v>
      </c>
      <c r="T12" s="17" t="s">
        <v>25</v>
      </c>
      <c r="U12" s="17" t="s">
        <v>26</v>
      </c>
      <c r="V12" s="23">
        <f t="shared" si="3"/>
        <v>4</v>
      </c>
    </row>
    <row r="13" spans="1:22" ht="15">
      <c r="A13" s="18">
        <f t="shared" si="4"/>
        <v>8</v>
      </c>
      <c r="B13" s="16">
        <v>19609231</v>
      </c>
      <c r="C13" s="43" t="s">
        <v>58</v>
      </c>
      <c r="D13" s="59">
        <v>92</v>
      </c>
      <c r="E13" s="16" t="s">
        <v>2</v>
      </c>
      <c r="F13" s="59">
        <v>90</v>
      </c>
      <c r="G13" s="16" t="s">
        <v>2</v>
      </c>
      <c r="H13" s="58"/>
      <c r="I13" s="17"/>
      <c r="J13" s="58"/>
      <c r="K13" s="17"/>
      <c r="L13" s="59">
        <v>93</v>
      </c>
      <c r="M13" s="16" t="s">
        <v>2</v>
      </c>
      <c r="N13" s="59">
        <v>94</v>
      </c>
      <c r="O13" s="16" t="s">
        <v>4</v>
      </c>
      <c r="P13" s="59">
        <v>94</v>
      </c>
      <c r="Q13" s="16" t="s">
        <v>4</v>
      </c>
      <c r="R13" s="17">
        <f t="shared" si="1"/>
        <v>463</v>
      </c>
      <c r="S13" s="17">
        <f t="shared" si="2"/>
        <v>92.6</v>
      </c>
      <c r="T13" s="17" t="s">
        <v>25</v>
      </c>
      <c r="U13" s="17" t="s">
        <v>26</v>
      </c>
      <c r="V13" s="23">
        <f t="shared" si="3"/>
        <v>2</v>
      </c>
    </row>
    <row r="14" spans="1:22" ht="15">
      <c r="A14" s="18">
        <f t="shared" si="4"/>
        <v>9</v>
      </c>
      <c r="B14" s="16">
        <v>19609243</v>
      </c>
      <c r="C14" s="43" t="s">
        <v>70</v>
      </c>
      <c r="D14" s="59">
        <v>94</v>
      </c>
      <c r="E14" s="16" t="s">
        <v>2</v>
      </c>
      <c r="F14" s="58">
        <v>91</v>
      </c>
      <c r="G14" s="17" t="s">
        <v>2</v>
      </c>
      <c r="H14" s="59"/>
      <c r="I14" s="16"/>
      <c r="J14" s="58"/>
      <c r="K14" s="17"/>
      <c r="L14" s="59">
        <v>84</v>
      </c>
      <c r="M14" s="17" t="s">
        <v>1</v>
      </c>
      <c r="N14" s="59">
        <v>94</v>
      </c>
      <c r="O14" s="16" t="s">
        <v>4</v>
      </c>
      <c r="P14" s="59">
        <v>94</v>
      </c>
      <c r="Q14" s="16" t="s">
        <v>4</v>
      </c>
      <c r="R14" s="17">
        <f t="shared" si="1"/>
        <v>457</v>
      </c>
      <c r="S14" s="17">
        <f t="shared" si="2"/>
        <v>91.4</v>
      </c>
      <c r="T14" s="17" t="s">
        <v>25</v>
      </c>
      <c r="U14" s="17" t="s">
        <v>26</v>
      </c>
      <c r="V14" s="23">
        <f t="shared" si="3"/>
        <v>2</v>
      </c>
    </row>
    <row r="15" spans="1:22" ht="15">
      <c r="A15" s="18">
        <f t="shared" si="4"/>
        <v>10</v>
      </c>
      <c r="B15" s="16">
        <v>19609264</v>
      </c>
      <c r="C15" s="43" t="s">
        <v>91</v>
      </c>
      <c r="D15" s="59">
        <v>94</v>
      </c>
      <c r="E15" s="16" t="s">
        <v>2</v>
      </c>
      <c r="F15" s="59"/>
      <c r="G15" s="16"/>
      <c r="H15" s="58">
        <v>93</v>
      </c>
      <c r="I15" s="17" t="s">
        <v>2</v>
      </c>
      <c r="J15" s="58"/>
      <c r="K15" s="17"/>
      <c r="L15" s="59">
        <v>91</v>
      </c>
      <c r="M15" s="16" t="s">
        <v>2</v>
      </c>
      <c r="N15" s="59">
        <v>92</v>
      </c>
      <c r="O15" s="16" t="s">
        <v>2</v>
      </c>
      <c r="P15" s="59">
        <v>94</v>
      </c>
      <c r="Q15" s="16" t="s">
        <v>4</v>
      </c>
      <c r="R15" s="17">
        <f t="shared" si="1"/>
        <v>464</v>
      </c>
      <c r="S15" s="17">
        <f t="shared" si="2"/>
        <v>92.8</v>
      </c>
      <c r="T15" s="17" t="s">
        <v>25</v>
      </c>
      <c r="U15" s="17" t="s">
        <v>26</v>
      </c>
      <c r="V15" s="23">
        <f t="shared" si="3"/>
        <v>1</v>
      </c>
    </row>
    <row r="16" spans="1:22" ht="15">
      <c r="A16" s="18">
        <f t="shared" si="4"/>
        <v>11</v>
      </c>
      <c r="B16" s="16">
        <v>19609263</v>
      </c>
      <c r="C16" s="43" t="s">
        <v>90</v>
      </c>
      <c r="D16" s="59">
        <v>90</v>
      </c>
      <c r="E16" s="16" t="s">
        <v>1</v>
      </c>
      <c r="F16" s="59">
        <v>88</v>
      </c>
      <c r="G16" s="16" t="s">
        <v>2</v>
      </c>
      <c r="H16" s="58"/>
      <c r="I16" s="17"/>
      <c r="J16" s="59">
        <v>90</v>
      </c>
      <c r="K16" s="16" t="s">
        <v>1</v>
      </c>
      <c r="L16" s="59"/>
      <c r="M16" s="17"/>
      <c r="N16" s="59">
        <v>91</v>
      </c>
      <c r="O16" s="16" t="s">
        <v>2</v>
      </c>
      <c r="P16" s="59">
        <v>94</v>
      </c>
      <c r="Q16" s="16" t="s">
        <v>4</v>
      </c>
      <c r="R16" s="17">
        <f t="shared" si="1"/>
        <v>453</v>
      </c>
      <c r="S16" s="17">
        <f t="shared" si="2"/>
        <v>90.6</v>
      </c>
      <c r="T16" s="17" t="s">
        <v>25</v>
      </c>
      <c r="U16" s="17" t="s">
        <v>26</v>
      </c>
      <c r="V16" s="23">
        <f t="shared" si="3"/>
        <v>1</v>
      </c>
    </row>
    <row r="17" spans="1:22" ht="15">
      <c r="A17" s="18">
        <f t="shared" si="4"/>
        <v>12</v>
      </c>
      <c r="B17" s="16">
        <v>19609233</v>
      </c>
      <c r="C17" s="43" t="s">
        <v>60</v>
      </c>
      <c r="D17" s="59">
        <v>96</v>
      </c>
      <c r="E17" s="16" t="s">
        <v>4</v>
      </c>
      <c r="F17" s="59">
        <v>95</v>
      </c>
      <c r="G17" s="16" t="s">
        <v>4</v>
      </c>
      <c r="H17" s="58"/>
      <c r="I17" s="17"/>
      <c r="J17" s="59">
        <v>92</v>
      </c>
      <c r="K17" s="16" t="s">
        <v>2</v>
      </c>
      <c r="L17" s="59"/>
      <c r="M17" s="16"/>
      <c r="N17" s="59">
        <v>96</v>
      </c>
      <c r="O17" s="16" t="s">
        <v>4</v>
      </c>
      <c r="P17" s="59">
        <v>93</v>
      </c>
      <c r="Q17" s="16" t="s">
        <v>2</v>
      </c>
      <c r="R17" s="17">
        <f t="shared" si="1"/>
        <v>472</v>
      </c>
      <c r="S17" s="17">
        <f t="shared" si="2"/>
        <v>94.4</v>
      </c>
      <c r="T17" s="17" t="s">
        <v>25</v>
      </c>
      <c r="U17" s="17" t="s">
        <v>26</v>
      </c>
      <c r="V17" s="23">
        <f t="shared" si="3"/>
        <v>3</v>
      </c>
    </row>
    <row r="18" spans="1:22" ht="15">
      <c r="A18" s="18">
        <f t="shared" si="4"/>
        <v>13</v>
      </c>
      <c r="B18" s="16">
        <v>19609260</v>
      </c>
      <c r="C18" s="43" t="s">
        <v>87</v>
      </c>
      <c r="D18" s="59">
        <v>88</v>
      </c>
      <c r="E18" s="16" t="s">
        <v>1</v>
      </c>
      <c r="F18" s="59"/>
      <c r="G18" s="16"/>
      <c r="H18" s="58">
        <v>92</v>
      </c>
      <c r="I18" s="17" t="s">
        <v>1</v>
      </c>
      <c r="J18" s="59"/>
      <c r="K18" s="16"/>
      <c r="L18" s="59">
        <v>94</v>
      </c>
      <c r="M18" s="17" t="s">
        <v>4</v>
      </c>
      <c r="N18" s="59">
        <v>94</v>
      </c>
      <c r="O18" s="16" t="s">
        <v>4</v>
      </c>
      <c r="P18" s="59">
        <v>92</v>
      </c>
      <c r="Q18" s="16" t="s">
        <v>2</v>
      </c>
      <c r="R18" s="17">
        <f t="shared" si="1"/>
        <v>460</v>
      </c>
      <c r="S18" s="17">
        <f t="shared" si="2"/>
        <v>92</v>
      </c>
      <c r="T18" s="17" t="s">
        <v>25</v>
      </c>
      <c r="U18" s="17" t="s">
        <v>26</v>
      </c>
      <c r="V18" s="23">
        <f t="shared" si="3"/>
        <v>2</v>
      </c>
    </row>
    <row r="19" spans="1:22" ht="15">
      <c r="A19" s="18">
        <f t="shared" si="4"/>
        <v>14</v>
      </c>
      <c r="B19" s="16">
        <v>19609232</v>
      </c>
      <c r="C19" s="43" t="s">
        <v>59</v>
      </c>
      <c r="D19" s="59">
        <v>90</v>
      </c>
      <c r="E19" s="16" t="s">
        <v>1</v>
      </c>
      <c r="F19" s="59"/>
      <c r="G19" s="16"/>
      <c r="H19" s="58">
        <v>92</v>
      </c>
      <c r="I19" s="17" t="s">
        <v>1</v>
      </c>
      <c r="J19" s="58"/>
      <c r="K19" s="17"/>
      <c r="L19" s="59">
        <v>91</v>
      </c>
      <c r="M19" s="16" t="s">
        <v>2</v>
      </c>
      <c r="N19" s="59">
        <v>94</v>
      </c>
      <c r="O19" s="16" t="s">
        <v>4</v>
      </c>
      <c r="P19" s="59">
        <v>93</v>
      </c>
      <c r="Q19" s="16" t="s">
        <v>2</v>
      </c>
      <c r="R19" s="17">
        <f t="shared" si="1"/>
        <v>460</v>
      </c>
      <c r="S19" s="17">
        <f t="shared" si="2"/>
        <v>92</v>
      </c>
      <c r="T19" s="17" t="s">
        <v>25</v>
      </c>
      <c r="U19" s="17" t="s">
        <v>26</v>
      </c>
      <c r="V19" s="23">
        <f t="shared" si="3"/>
        <v>1</v>
      </c>
    </row>
    <row r="20" spans="1:22" ht="15">
      <c r="A20" s="18">
        <f t="shared" si="4"/>
        <v>15</v>
      </c>
      <c r="B20" s="16">
        <v>19609229</v>
      </c>
      <c r="C20" s="43" t="s">
        <v>56</v>
      </c>
      <c r="D20" s="59">
        <v>88</v>
      </c>
      <c r="E20" s="16" t="s">
        <v>1</v>
      </c>
      <c r="F20" s="59"/>
      <c r="G20" s="16"/>
      <c r="H20" s="58">
        <v>93</v>
      </c>
      <c r="I20" s="17" t="s">
        <v>2</v>
      </c>
      <c r="J20" s="58"/>
      <c r="K20" s="17"/>
      <c r="L20" s="59">
        <v>80</v>
      </c>
      <c r="M20" s="16" t="s">
        <v>1</v>
      </c>
      <c r="N20" s="59">
        <v>93</v>
      </c>
      <c r="O20" s="16" t="s">
        <v>2</v>
      </c>
      <c r="P20" s="59">
        <v>91</v>
      </c>
      <c r="Q20" s="16" t="s">
        <v>2</v>
      </c>
      <c r="R20" s="17">
        <f t="shared" si="1"/>
        <v>445</v>
      </c>
      <c r="S20" s="17">
        <f t="shared" si="2"/>
        <v>89</v>
      </c>
      <c r="T20" s="17" t="s">
        <v>25</v>
      </c>
      <c r="U20" s="17" t="s">
        <v>26</v>
      </c>
      <c r="V20" s="23">
        <f t="shared" si="3"/>
        <v>0</v>
      </c>
    </row>
    <row r="21" spans="1:22" ht="15">
      <c r="A21" s="18">
        <f t="shared" si="4"/>
        <v>16</v>
      </c>
      <c r="B21" s="16">
        <v>19609253</v>
      </c>
      <c r="C21" s="43" t="s">
        <v>80</v>
      </c>
      <c r="D21" s="59">
        <v>88</v>
      </c>
      <c r="E21" s="16" t="s">
        <v>1</v>
      </c>
      <c r="F21" s="59">
        <v>83</v>
      </c>
      <c r="G21" s="16" t="s">
        <v>1</v>
      </c>
      <c r="H21" s="58"/>
      <c r="I21" s="17"/>
      <c r="J21" s="59"/>
      <c r="K21" s="16"/>
      <c r="L21" s="59">
        <v>82</v>
      </c>
      <c r="M21" s="17" t="s">
        <v>1</v>
      </c>
      <c r="N21" s="59">
        <v>89</v>
      </c>
      <c r="O21" s="16" t="s">
        <v>2</v>
      </c>
      <c r="P21" s="59">
        <v>90</v>
      </c>
      <c r="Q21" s="16" t="s">
        <v>2</v>
      </c>
      <c r="R21" s="17">
        <f t="shared" si="1"/>
        <v>432</v>
      </c>
      <c r="S21" s="17">
        <f t="shared" si="2"/>
        <v>86.4</v>
      </c>
      <c r="T21" s="17" t="s">
        <v>25</v>
      </c>
      <c r="U21" s="17" t="s">
        <v>26</v>
      </c>
      <c r="V21" s="23">
        <f t="shared" si="3"/>
        <v>0</v>
      </c>
    </row>
    <row r="22" spans="1:22" ht="15">
      <c r="A22" s="18">
        <f t="shared" si="4"/>
        <v>17</v>
      </c>
      <c r="B22" s="16">
        <v>19609262</v>
      </c>
      <c r="C22" s="43" t="s">
        <v>89</v>
      </c>
      <c r="D22" s="59">
        <v>91</v>
      </c>
      <c r="E22" s="16" t="s">
        <v>1</v>
      </c>
      <c r="F22" s="59"/>
      <c r="G22" s="16"/>
      <c r="H22" s="58">
        <v>86</v>
      </c>
      <c r="I22" s="17" t="s">
        <v>0</v>
      </c>
      <c r="J22" s="59"/>
      <c r="K22" s="16"/>
      <c r="L22" s="59">
        <v>84</v>
      </c>
      <c r="M22" s="17" t="s">
        <v>1</v>
      </c>
      <c r="N22" s="59">
        <v>88</v>
      </c>
      <c r="O22" s="16" t="s">
        <v>2</v>
      </c>
      <c r="P22" s="59">
        <v>87</v>
      </c>
      <c r="Q22" s="16" t="s">
        <v>1</v>
      </c>
      <c r="R22" s="17">
        <f t="shared" si="1"/>
        <v>436</v>
      </c>
      <c r="S22" s="17">
        <f t="shared" si="2"/>
        <v>87.2</v>
      </c>
      <c r="T22" s="17" t="s">
        <v>25</v>
      </c>
      <c r="U22" s="17" t="s">
        <v>26</v>
      </c>
      <c r="V22" s="23">
        <f t="shared" si="3"/>
        <v>0</v>
      </c>
    </row>
    <row r="23" spans="1:22" ht="15">
      <c r="A23" s="18">
        <f t="shared" si="4"/>
        <v>18</v>
      </c>
      <c r="B23" s="16">
        <v>19609255</v>
      </c>
      <c r="C23" s="43" t="s">
        <v>82</v>
      </c>
      <c r="D23" s="59">
        <v>87</v>
      </c>
      <c r="E23" s="16" t="s">
        <v>1</v>
      </c>
      <c r="F23" s="59"/>
      <c r="G23" s="16"/>
      <c r="H23" s="58">
        <v>69</v>
      </c>
      <c r="I23" s="17" t="s">
        <v>7</v>
      </c>
      <c r="J23" s="59"/>
      <c r="K23" s="16"/>
      <c r="L23" s="59">
        <v>81</v>
      </c>
      <c r="M23" s="17" t="s">
        <v>1</v>
      </c>
      <c r="N23" s="59">
        <v>86</v>
      </c>
      <c r="O23" s="16" t="s">
        <v>1</v>
      </c>
      <c r="P23" s="59">
        <v>86</v>
      </c>
      <c r="Q23" s="16" t="s">
        <v>1</v>
      </c>
      <c r="R23" s="17">
        <f t="shared" si="1"/>
        <v>409</v>
      </c>
      <c r="S23" s="17">
        <f t="shared" si="2"/>
        <v>81.8</v>
      </c>
      <c r="T23" s="17" t="s">
        <v>25</v>
      </c>
      <c r="U23" s="17" t="s">
        <v>26</v>
      </c>
      <c r="V23" s="23">
        <f t="shared" si="3"/>
        <v>0</v>
      </c>
    </row>
    <row r="24" spans="1:22" ht="15">
      <c r="A24" s="18">
        <f t="shared" si="4"/>
        <v>19</v>
      </c>
      <c r="B24" s="16">
        <v>19609256</v>
      </c>
      <c r="C24" s="43" t="s">
        <v>83</v>
      </c>
      <c r="D24" s="59">
        <v>88</v>
      </c>
      <c r="E24" s="16" t="s">
        <v>1</v>
      </c>
      <c r="F24" s="59">
        <v>86</v>
      </c>
      <c r="G24" s="16" t="s">
        <v>1</v>
      </c>
      <c r="H24" s="58"/>
      <c r="I24" s="17"/>
      <c r="J24" s="59"/>
      <c r="K24" s="16"/>
      <c r="L24" s="59">
        <v>70</v>
      </c>
      <c r="M24" s="17" t="s">
        <v>0</v>
      </c>
      <c r="N24" s="59">
        <v>85</v>
      </c>
      <c r="O24" s="16" t="s">
        <v>1</v>
      </c>
      <c r="P24" s="59">
        <v>84</v>
      </c>
      <c r="Q24" s="16" t="s">
        <v>1</v>
      </c>
      <c r="R24" s="17">
        <f t="shared" si="1"/>
        <v>413</v>
      </c>
      <c r="S24" s="17">
        <f t="shared" si="2"/>
        <v>82.6</v>
      </c>
      <c r="T24" s="17" t="s">
        <v>25</v>
      </c>
      <c r="U24" s="17" t="s">
        <v>26</v>
      </c>
      <c r="V24" s="23">
        <f t="shared" si="3"/>
        <v>0</v>
      </c>
    </row>
    <row r="25" spans="1:22" ht="15">
      <c r="A25" s="18">
        <f t="shared" si="4"/>
        <v>20</v>
      </c>
      <c r="B25" s="16">
        <v>19609241</v>
      </c>
      <c r="C25" s="43" t="s">
        <v>68</v>
      </c>
      <c r="D25" s="59">
        <v>90</v>
      </c>
      <c r="E25" s="16" t="s">
        <v>1</v>
      </c>
      <c r="F25" s="59">
        <v>91</v>
      </c>
      <c r="G25" s="16" t="s">
        <v>2</v>
      </c>
      <c r="H25" s="58"/>
      <c r="I25" s="17"/>
      <c r="J25" s="59"/>
      <c r="K25" s="16"/>
      <c r="L25" s="59">
        <v>91</v>
      </c>
      <c r="M25" s="17" t="s">
        <v>4</v>
      </c>
      <c r="N25" s="59">
        <v>84</v>
      </c>
      <c r="O25" s="16" t="s">
        <v>1</v>
      </c>
      <c r="P25" s="59">
        <v>87</v>
      </c>
      <c r="Q25" s="16" t="s">
        <v>1</v>
      </c>
      <c r="R25" s="17">
        <f t="shared" si="1"/>
        <v>443</v>
      </c>
      <c r="S25" s="17">
        <f t="shared" si="2"/>
        <v>88.6</v>
      </c>
      <c r="T25" s="17" t="s">
        <v>25</v>
      </c>
      <c r="U25" s="17" t="s">
        <v>26</v>
      </c>
      <c r="V25" s="23">
        <f t="shared" si="3"/>
        <v>1</v>
      </c>
    </row>
    <row r="26" spans="1:22" ht="15">
      <c r="A26" s="18">
        <f t="shared" si="4"/>
        <v>21</v>
      </c>
      <c r="B26" s="16">
        <v>19609247</v>
      </c>
      <c r="C26" s="43" t="s">
        <v>74</v>
      </c>
      <c r="D26" s="59">
        <v>75</v>
      </c>
      <c r="E26" s="16" t="s">
        <v>5</v>
      </c>
      <c r="F26" s="59"/>
      <c r="G26" s="16"/>
      <c r="H26" s="58">
        <v>69</v>
      </c>
      <c r="I26" s="17" t="s">
        <v>7</v>
      </c>
      <c r="J26" s="58"/>
      <c r="K26" s="17"/>
      <c r="L26" s="59">
        <v>77</v>
      </c>
      <c r="M26" s="16" t="s">
        <v>3</v>
      </c>
      <c r="N26" s="59">
        <v>87</v>
      </c>
      <c r="O26" s="16" t="s">
        <v>1</v>
      </c>
      <c r="P26" s="59">
        <v>71</v>
      </c>
      <c r="Q26" s="16" t="s">
        <v>5</v>
      </c>
      <c r="R26" s="17">
        <f t="shared" si="1"/>
        <v>379</v>
      </c>
      <c r="S26" s="17">
        <f t="shared" si="2"/>
        <v>75.8</v>
      </c>
      <c r="T26" s="17" t="s">
        <v>25</v>
      </c>
      <c r="U26" s="17" t="s">
        <v>26</v>
      </c>
      <c r="V26" s="23">
        <f t="shared" si="3"/>
        <v>0</v>
      </c>
    </row>
    <row r="27" spans="1:22" ht="15">
      <c r="A27" s="18">
        <f t="shared" si="4"/>
        <v>22</v>
      </c>
      <c r="B27" s="16">
        <v>19609252</v>
      </c>
      <c r="C27" s="43" t="s">
        <v>79</v>
      </c>
      <c r="D27" s="59">
        <v>82</v>
      </c>
      <c r="E27" s="16" t="s">
        <v>0</v>
      </c>
      <c r="F27" s="59">
        <v>71</v>
      </c>
      <c r="G27" s="16" t="s">
        <v>0</v>
      </c>
      <c r="H27" s="58"/>
      <c r="I27" s="17"/>
      <c r="J27" s="59"/>
      <c r="K27" s="16"/>
      <c r="L27" s="59">
        <v>73</v>
      </c>
      <c r="M27" s="17" t="s">
        <v>0</v>
      </c>
      <c r="N27" s="59">
        <v>79</v>
      </c>
      <c r="O27" s="16" t="s">
        <v>3</v>
      </c>
      <c r="P27" s="59">
        <v>71</v>
      </c>
      <c r="Q27" s="16" t="s">
        <v>5</v>
      </c>
      <c r="R27" s="17">
        <f t="shared" si="1"/>
        <v>376</v>
      </c>
      <c r="S27" s="17">
        <f t="shared" si="2"/>
        <v>75.2</v>
      </c>
      <c r="T27" s="17" t="s">
        <v>25</v>
      </c>
      <c r="U27" s="17" t="s">
        <v>26</v>
      </c>
      <c r="V27" s="23">
        <f t="shared" si="3"/>
        <v>0</v>
      </c>
    </row>
    <row r="28" spans="1:22" ht="15">
      <c r="A28" s="18">
        <f t="shared" si="4"/>
        <v>23</v>
      </c>
      <c r="B28" s="16">
        <v>19609261</v>
      </c>
      <c r="C28" s="43" t="s">
        <v>88</v>
      </c>
      <c r="D28" s="59">
        <v>72</v>
      </c>
      <c r="E28" s="16" t="s">
        <v>5</v>
      </c>
      <c r="F28" s="59">
        <v>75</v>
      </c>
      <c r="G28" s="16" t="s">
        <v>0</v>
      </c>
      <c r="H28" s="58"/>
      <c r="I28" s="17"/>
      <c r="J28" s="59"/>
      <c r="K28" s="16"/>
      <c r="L28" s="59">
        <v>72</v>
      </c>
      <c r="M28" s="17" t="s">
        <v>0</v>
      </c>
      <c r="N28" s="59">
        <v>76</v>
      </c>
      <c r="O28" s="16" t="s">
        <v>0</v>
      </c>
      <c r="P28" s="59">
        <v>70</v>
      </c>
      <c r="Q28" s="16" t="s">
        <v>5</v>
      </c>
      <c r="R28" s="17">
        <f t="shared" si="1"/>
        <v>365</v>
      </c>
      <c r="S28" s="17">
        <f t="shared" si="2"/>
        <v>73</v>
      </c>
      <c r="T28" s="17" t="s">
        <v>25</v>
      </c>
      <c r="U28" s="17" t="s">
        <v>26</v>
      </c>
      <c r="V28" s="23">
        <f t="shared" si="3"/>
        <v>0</v>
      </c>
    </row>
    <row r="29" spans="1:22" ht="15">
      <c r="A29" s="18">
        <f t="shared" si="4"/>
        <v>24</v>
      </c>
      <c r="B29" s="16">
        <v>19609226</v>
      </c>
      <c r="C29" s="43" t="s">
        <v>53</v>
      </c>
      <c r="D29" s="59">
        <v>84</v>
      </c>
      <c r="E29" s="16" t="s">
        <v>3</v>
      </c>
      <c r="F29" s="59"/>
      <c r="G29" s="16"/>
      <c r="H29" s="58">
        <v>90</v>
      </c>
      <c r="I29" s="17" t="s">
        <v>3</v>
      </c>
      <c r="J29" s="58"/>
      <c r="K29" s="17"/>
      <c r="L29" s="59">
        <v>80</v>
      </c>
      <c r="M29" s="16" t="s">
        <v>1</v>
      </c>
      <c r="N29" s="59">
        <v>73</v>
      </c>
      <c r="O29" s="16" t="s">
        <v>5</v>
      </c>
      <c r="P29" s="59">
        <v>72</v>
      </c>
      <c r="Q29" s="16" t="s">
        <v>5</v>
      </c>
      <c r="R29" s="17">
        <f t="shared" si="1"/>
        <v>399</v>
      </c>
      <c r="S29" s="17">
        <f t="shared" si="2"/>
        <v>79.8</v>
      </c>
      <c r="T29" s="17" t="s">
        <v>25</v>
      </c>
      <c r="U29" s="17" t="s">
        <v>26</v>
      </c>
      <c r="V29" s="23">
        <f t="shared" si="3"/>
        <v>0</v>
      </c>
    </row>
    <row r="30" spans="1:22" ht="15">
      <c r="A30" s="18">
        <f t="shared" si="4"/>
        <v>25</v>
      </c>
      <c r="B30" s="16">
        <v>19609221</v>
      </c>
      <c r="C30" s="43" t="s">
        <v>48</v>
      </c>
      <c r="D30" s="59">
        <v>81</v>
      </c>
      <c r="E30" s="16" t="s">
        <v>0</v>
      </c>
      <c r="F30" s="59">
        <v>84</v>
      </c>
      <c r="G30" s="16" t="s">
        <v>1</v>
      </c>
      <c r="H30" s="58"/>
      <c r="I30" s="17"/>
      <c r="J30" s="58"/>
      <c r="K30" s="17"/>
      <c r="L30" s="59">
        <v>69</v>
      </c>
      <c r="M30" s="16" t="s">
        <v>0</v>
      </c>
      <c r="N30" s="59">
        <v>73</v>
      </c>
      <c r="O30" s="16" t="s">
        <v>5</v>
      </c>
      <c r="P30" s="59">
        <v>70</v>
      </c>
      <c r="Q30" s="16" t="s">
        <v>5</v>
      </c>
      <c r="R30" s="17">
        <f t="shared" si="1"/>
        <v>377</v>
      </c>
      <c r="S30" s="17">
        <f t="shared" si="2"/>
        <v>75.4</v>
      </c>
      <c r="T30" s="17" t="s">
        <v>25</v>
      </c>
      <c r="U30" s="17" t="s">
        <v>26</v>
      </c>
      <c r="V30" s="23">
        <f t="shared" si="3"/>
        <v>0</v>
      </c>
    </row>
    <row r="31" spans="1:22" ht="15">
      <c r="A31" s="18">
        <f t="shared" si="4"/>
        <v>26</v>
      </c>
      <c r="B31" s="16">
        <v>19609228</v>
      </c>
      <c r="C31" s="43" t="s">
        <v>55</v>
      </c>
      <c r="D31" s="59">
        <v>86</v>
      </c>
      <c r="E31" s="16" t="s">
        <v>3</v>
      </c>
      <c r="F31" s="59">
        <v>89</v>
      </c>
      <c r="G31" s="16" t="s">
        <v>2</v>
      </c>
      <c r="H31" s="58"/>
      <c r="I31" s="17"/>
      <c r="J31" s="59">
        <v>83</v>
      </c>
      <c r="K31" s="16" t="s">
        <v>3</v>
      </c>
      <c r="L31" s="59"/>
      <c r="M31" s="17"/>
      <c r="N31" s="59">
        <v>73</v>
      </c>
      <c r="O31" s="16" t="s">
        <v>5</v>
      </c>
      <c r="P31" s="59">
        <v>71</v>
      </c>
      <c r="Q31" s="16" t="s">
        <v>5</v>
      </c>
      <c r="R31" s="17">
        <f t="shared" si="1"/>
        <v>402</v>
      </c>
      <c r="S31" s="17">
        <f t="shared" si="2"/>
        <v>80.4</v>
      </c>
      <c r="T31" s="17" t="s">
        <v>25</v>
      </c>
      <c r="U31" s="17" t="s">
        <v>26</v>
      </c>
      <c r="V31" s="23">
        <f t="shared" si="3"/>
        <v>0</v>
      </c>
    </row>
    <row r="32" spans="1:22" ht="15">
      <c r="A32" s="18">
        <f t="shared" si="4"/>
        <v>27</v>
      </c>
      <c r="B32" s="16">
        <v>19609239</v>
      </c>
      <c r="C32" s="43" t="s">
        <v>66</v>
      </c>
      <c r="D32" s="59">
        <v>84</v>
      </c>
      <c r="E32" s="16" t="s">
        <v>3</v>
      </c>
      <c r="F32" s="58">
        <v>82</v>
      </c>
      <c r="G32" s="17" t="s">
        <v>1</v>
      </c>
      <c r="H32" s="59"/>
      <c r="I32" s="16"/>
      <c r="J32" s="58"/>
      <c r="K32" s="17"/>
      <c r="L32" s="59">
        <v>77</v>
      </c>
      <c r="M32" s="16" t="s">
        <v>3</v>
      </c>
      <c r="N32" s="59">
        <v>72</v>
      </c>
      <c r="O32" s="16" t="s">
        <v>5</v>
      </c>
      <c r="P32" s="59">
        <v>72</v>
      </c>
      <c r="Q32" s="16" t="s">
        <v>5</v>
      </c>
      <c r="R32" s="17">
        <f t="shared" si="1"/>
        <v>387</v>
      </c>
      <c r="S32" s="17">
        <f t="shared" si="2"/>
        <v>77.4</v>
      </c>
      <c r="T32" s="17" t="s">
        <v>25</v>
      </c>
      <c r="U32" s="17" t="s">
        <v>26</v>
      </c>
      <c r="V32" s="23">
        <f t="shared" si="3"/>
        <v>0</v>
      </c>
    </row>
    <row r="33" spans="1:22" ht="15">
      <c r="A33" s="18">
        <f t="shared" si="4"/>
        <v>28</v>
      </c>
      <c r="B33" s="16">
        <v>19609242</v>
      </c>
      <c r="C33" s="43" t="s">
        <v>69</v>
      </c>
      <c r="D33" s="59">
        <v>81</v>
      </c>
      <c r="E33" s="16" t="s">
        <v>0</v>
      </c>
      <c r="F33" s="58"/>
      <c r="G33" s="17"/>
      <c r="H33" s="59">
        <v>69</v>
      </c>
      <c r="I33" s="16" t="s">
        <v>7</v>
      </c>
      <c r="J33" s="58"/>
      <c r="K33" s="17"/>
      <c r="L33" s="59">
        <v>71</v>
      </c>
      <c r="M33" s="17" t="s">
        <v>0</v>
      </c>
      <c r="N33" s="59">
        <v>72</v>
      </c>
      <c r="O33" s="16" t="s">
        <v>5</v>
      </c>
      <c r="P33" s="59">
        <v>72</v>
      </c>
      <c r="Q33" s="16" t="s">
        <v>5</v>
      </c>
      <c r="R33" s="17">
        <f t="shared" si="1"/>
        <v>365</v>
      </c>
      <c r="S33" s="17">
        <f t="shared" si="2"/>
        <v>73</v>
      </c>
      <c r="T33" s="17" t="s">
        <v>25</v>
      </c>
      <c r="U33" s="17" t="s">
        <v>26</v>
      </c>
      <c r="V33" s="23">
        <f t="shared" si="3"/>
        <v>0</v>
      </c>
    </row>
    <row r="34" spans="1:22" ht="15">
      <c r="A34" s="18">
        <f t="shared" si="4"/>
        <v>29</v>
      </c>
      <c r="B34" s="16">
        <v>19609248</v>
      </c>
      <c r="C34" s="43" t="s">
        <v>75</v>
      </c>
      <c r="D34" s="59">
        <v>72</v>
      </c>
      <c r="E34" s="16" t="s">
        <v>5</v>
      </c>
      <c r="F34" s="58">
        <v>67</v>
      </c>
      <c r="G34" s="17" t="s">
        <v>6</v>
      </c>
      <c r="H34" s="59"/>
      <c r="I34" s="16"/>
      <c r="J34" s="58"/>
      <c r="K34" s="17"/>
      <c r="L34" s="59">
        <v>65</v>
      </c>
      <c r="M34" s="16" t="s">
        <v>5</v>
      </c>
      <c r="N34" s="59">
        <v>72</v>
      </c>
      <c r="O34" s="16" t="s">
        <v>5</v>
      </c>
      <c r="P34" s="59">
        <v>71</v>
      </c>
      <c r="Q34" s="16" t="s">
        <v>5</v>
      </c>
      <c r="R34" s="17">
        <f t="shared" si="1"/>
        <v>347</v>
      </c>
      <c r="S34" s="17">
        <f t="shared" si="2"/>
        <v>69.4</v>
      </c>
      <c r="T34" s="17" t="s">
        <v>25</v>
      </c>
      <c r="U34" s="17" t="s">
        <v>26</v>
      </c>
      <c r="V34" s="23">
        <f t="shared" si="3"/>
        <v>0</v>
      </c>
    </row>
    <row r="35" spans="1:22" ht="15">
      <c r="A35" s="18">
        <f t="shared" si="4"/>
        <v>30</v>
      </c>
      <c r="B35" s="16">
        <v>19609240</v>
      </c>
      <c r="C35" s="43" t="s">
        <v>67</v>
      </c>
      <c r="D35" s="59">
        <v>74</v>
      </c>
      <c r="E35" s="16" t="s">
        <v>5</v>
      </c>
      <c r="F35" s="58"/>
      <c r="G35" s="17"/>
      <c r="H35" s="59">
        <v>72</v>
      </c>
      <c r="I35" s="16" t="s">
        <v>6</v>
      </c>
      <c r="J35" s="58"/>
      <c r="K35" s="17"/>
      <c r="L35" s="59">
        <v>74</v>
      </c>
      <c r="M35" s="16" t="s">
        <v>0</v>
      </c>
      <c r="N35" s="59">
        <v>71</v>
      </c>
      <c r="O35" s="16" t="s">
        <v>5</v>
      </c>
      <c r="P35" s="59">
        <v>70</v>
      </c>
      <c r="Q35" s="16" t="s">
        <v>5</v>
      </c>
      <c r="R35" s="17">
        <f t="shared" si="1"/>
        <v>361</v>
      </c>
      <c r="S35" s="17">
        <f t="shared" si="2"/>
        <v>72.2</v>
      </c>
      <c r="T35" s="17" t="s">
        <v>25</v>
      </c>
      <c r="U35" s="17" t="s">
        <v>26</v>
      </c>
      <c r="V35" s="23">
        <f t="shared" si="3"/>
        <v>0</v>
      </c>
    </row>
    <row r="36" spans="1:22" ht="15">
      <c r="A36" s="18">
        <f t="shared" si="4"/>
        <v>31</v>
      </c>
      <c r="B36" s="16">
        <v>19609235</v>
      </c>
      <c r="C36" s="43" t="s">
        <v>62</v>
      </c>
      <c r="D36" s="59">
        <v>79</v>
      </c>
      <c r="E36" s="16" t="s">
        <v>0</v>
      </c>
      <c r="F36" s="59">
        <v>71</v>
      </c>
      <c r="G36" s="16" t="s">
        <v>5</v>
      </c>
      <c r="H36" s="58"/>
      <c r="I36" s="17"/>
      <c r="J36" s="58"/>
      <c r="K36" s="17"/>
      <c r="L36" s="59">
        <v>74</v>
      </c>
      <c r="M36" s="16" t="s">
        <v>0</v>
      </c>
      <c r="N36" s="59">
        <v>71</v>
      </c>
      <c r="O36" s="16" t="s">
        <v>5</v>
      </c>
      <c r="P36" s="59">
        <v>70</v>
      </c>
      <c r="Q36" s="16" t="s">
        <v>5</v>
      </c>
      <c r="R36" s="17">
        <f t="shared" si="1"/>
        <v>365</v>
      </c>
      <c r="S36" s="17">
        <f t="shared" si="2"/>
        <v>73</v>
      </c>
      <c r="T36" s="17" t="s">
        <v>25</v>
      </c>
      <c r="U36" s="17" t="s">
        <v>26</v>
      </c>
      <c r="V36" s="23">
        <f t="shared" si="3"/>
        <v>0</v>
      </c>
    </row>
    <row r="37" spans="1:22" ht="15">
      <c r="A37" s="18">
        <f t="shared" si="4"/>
        <v>32</v>
      </c>
      <c r="B37" s="16">
        <v>19609251</v>
      </c>
      <c r="C37" s="43" t="s">
        <v>78</v>
      </c>
      <c r="D37" s="59">
        <v>75</v>
      </c>
      <c r="E37" s="16" t="s">
        <v>5</v>
      </c>
      <c r="F37" s="59">
        <v>73</v>
      </c>
      <c r="G37" s="16" t="s">
        <v>0</v>
      </c>
      <c r="H37" s="58"/>
      <c r="I37" s="17"/>
      <c r="J37" s="59"/>
      <c r="K37" s="16"/>
      <c r="L37" s="59">
        <v>72</v>
      </c>
      <c r="M37" s="17" t="s">
        <v>0</v>
      </c>
      <c r="N37" s="59">
        <v>71</v>
      </c>
      <c r="O37" s="16" t="s">
        <v>5</v>
      </c>
      <c r="P37" s="59">
        <v>69</v>
      </c>
      <c r="Q37" s="16" t="s">
        <v>5</v>
      </c>
      <c r="R37" s="17">
        <f t="shared" si="1"/>
        <v>360</v>
      </c>
      <c r="S37" s="17">
        <f t="shared" si="2"/>
        <v>72</v>
      </c>
      <c r="T37" s="17" t="s">
        <v>25</v>
      </c>
      <c r="U37" s="17" t="s">
        <v>26</v>
      </c>
      <c r="V37" s="23">
        <f t="shared" si="3"/>
        <v>0</v>
      </c>
    </row>
    <row r="38" spans="1:22" ht="15">
      <c r="A38" s="18">
        <f t="shared" si="4"/>
        <v>33</v>
      </c>
      <c r="B38" s="16">
        <v>19609254</v>
      </c>
      <c r="C38" s="43" t="s">
        <v>81</v>
      </c>
      <c r="D38" s="59">
        <v>94</v>
      </c>
      <c r="E38" s="16" t="s">
        <v>2</v>
      </c>
      <c r="F38" s="59">
        <v>84</v>
      </c>
      <c r="G38" s="16" t="s">
        <v>1</v>
      </c>
      <c r="H38" s="58"/>
      <c r="I38" s="17"/>
      <c r="J38" s="59"/>
      <c r="K38" s="16"/>
      <c r="L38" s="59">
        <v>65</v>
      </c>
      <c r="M38" s="17" t="s">
        <v>5</v>
      </c>
      <c r="N38" s="59">
        <v>71</v>
      </c>
      <c r="O38" s="16" t="s">
        <v>5</v>
      </c>
      <c r="P38" s="59">
        <v>70</v>
      </c>
      <c r="Q38" s="16" t="s">
        <v>5</v>
      </c>
      <c r="R38" s="17">
        <f t="shared" si="1"/>
        <v>384</v>
      </c>
      <c r="S38" s="17">
        <f t="shared" si="2"/>
        <v>76.8</v>
      </c>
      <c r="T38" s="17" t="s">
        <v>25</v>
      </c>
      <c r="U38" s="17" t="s">
        <v>26</v>
      </c>
      <c r="V38" s="23">
        <f t="shared" si="3"/>
        <v>0</v>
      </c>
    </row>
    <row r="39" spans="1:22" ht="15">
      <c r="A39" s="18">
        <f t="shared" si="4"/>
        <v>34</v>
      </c>
      <c r="B39" s="16">
        <v>19609236</v>
      </c>
      <c r="C39" s="43" t="s">
        <v>63</v>
      </c>
      <c r="D39" s="59">
        <v>84</v>
      </c>
      <c r="E39" s="16" t="s">
        <v>3</v>
      </c>
      <c r="F39" s="59">
        <v>88</v>
      </c>
      <c r="G39" s="16" t="s">
        <v>2</v>
      </c>
      <c r="H39" s="58"/>
      <c r="I39" s="17"/>
      <c r="J39" s="58">
        <v>71</v>
      </c>
      <c r="K39" s="17" t="s">
        <v>5</v>
      </c>
      <c r="L39" s="59"/>
      <c r="M39" s="16"/>
      <c r="N39" s="59">
        <v>71</v>
      </c>
      <c r="O39" s="16" t="s">
        <v>5</v>
      </c>
      <c r="P39" s="59">
        <v>71</v>
      </c>
      <c r="Q39" s="16" t="s">
        <v>5</v>
      </c>
      <c r="R39" s="17">
        <f t="shared" si="1"/>
        <v>385</v>
      </c>
      <c r="S39" s="17">
        <f t="shared" si="2"/>
        <v>77</v>
      </c>
      <c r="T39" s="17" t="s">
        <v>25</v>
      </c>
      <c r="U39" s="17" t="s">
        <v>26</v>
      </c>
      <c r="V39" s="23">
        <f t="shared" si="3"/>
        <v>0</v>
      </c>
    </row>
    <row r="40" spans="1:22" ht="15">
      <c r="A40" s="18">
        <f t="shared" si="4"/>
        <v>35</v>
      </c>
      <c r="B40" s="16">
        <v>19609259</v>
      </c>
      <c r="C40" s="43" t="s">
        <v>86</v>
      </c>
      <c r="D40" s="59">
        <v>80</v>
      </c>
      <c r="E40" s="16" t="s">
        <v>0</v>
      </c>
      <c r="F40" s="59">
        <v>75</v>
      </c>
      <c r="G40" s="16" t="s">
        <v>0</v>
      </c>
      <c r="H40" s="58"/>
      <c r="I40" s="17"/>
      <c r="J40" s="59"/>
      <c r="K40" s="16"/>
      <c r="L40" s="59">
        <v>73</v>
      </c>
      <c r="M40" s="17" t="s">
        <v>0</v>
      </c>
      <c r="N40" s="59">
        <v>70</v>
      </c>
      <c r="O40" s="16" t="s">
        <v>5</v>
      </c>
      <c r="P40" s="59">
        <v>70</v>
      </c>
      <c r="Q40" s="16" t="s">
        <v>5</v>
      </c>
      <c r="R40" s="17">
        <f t="shared" si="1"/>
        <v>368</v>
      </c>
      <c r="S40" s="17">
        <f t="shared" si="2"/>
        <v>73.6</v>
      </c>
      <c r="T40" s="17" t="s">
        <v>25</v>
      </c>
      <c r="U40" s="17" t="s">
        <v>26</v>
      </c>
      <c r="V40" s="23">
        <f t="shared" si="3"/>
        <v>0</v>
      </c>
    </row>
    <row r="41" spans="1:22" ht="15">
      <c r="A41" s="18">
        <f t="shared" si="4"/>
        <v>36</v>
      </c>
      <c r="B41" s="16">
        <v>19609222</v>
      </c>
      <c r="C41" s="43" t="s">
        <v>49</v>
      </c>
      <c r="D41" s="59">
        <v>71</v>
      </c>
      <c r="E41" s="16" t="s">
        <v>6</v>
      </c>
      <c r="F41" s="59">
        <v>70</v>
      </c>
      <c r="G41" s="16" t="s">
        <v>5</v>
      </c>
      <c r="H41" s="58"/>
      <c r="I41" s="17"/>
      <c r="J41" s="58"/>
      <c r="K41" s="17"/>
      <c r="L41" s="59">
        <v>66</v>
      </c>
      <c r="M41" s="16" t="s">
        <v>5</v>
      </c>
      <c r="N41" s="59">
        <v>70</v>
      </c>
      <c r="O41" s="16" t="s">
        <v>5</v>
      </c>
      <c r="P41" s="59">
        <v>70</v>
      </c>
      <c r="Q41" s="16" t="s">
        <v>5</v>
      </c>
      <c r="R41" s="17">
        <f t="shared" si="1"/>
        <v>347</v>
      </c>
      <c r="S41" s="17">
        <f t="shared" si="2"/>
        <v>69.4</v>
      </c>
      <c r="T41" s="17" t="s">
        <v>25</v>
      </c>
      <c r="U41" s="17" t="s">
        <v>26</v>
      </c>
      <c r="V41" s="23">
        <f t="shared" si="3"/>
        <v>0</v>
      </c>
    </row>
    <row r="42" spans="1:22" ht="15">
      <c r="A42" s="18">
        <f t="shared" si="4"/>
        <v>37</v>
      </c>
      <c r="B42" s="16">
        <v>19609245</v>
      </c>
      <c r="C42" s="43" t="s">
        <v>72</v>
      </c>
      <c r="D42" s="59">
        <v>69</v>
      </c>
      <c r="E42" s="16" t="s">
        <v>6</v>
      </c>
      <c r="F42" s="59">
        <v>67</v>
      </c>
      <c r="G42" s="16" t="s">
        <v>6</v>
      </c>
      <c r="H42" s="58"/>
      <c r="I42" s="17"/>
      <c r="J42" s="58"/>
      <c r="K42" s="17"/>
      <c r="L42" s="59">
        <v>62</v>
      </c>
      <c r="M42" s="16" t="s">
        <v>5</v>
      </c>
      <c r="N42" s="59">
        <v>70</v>
      </c>
      <c r="O42" s="16" t="s">
        <v>5</v>
      </c>
      <c r="P42" s="59">
        <v>71</v>
      </c>
      <c r="Q42" s="16" t="s">
        <v>5</v>
      </c>
      <c r="R42" s="17">
        <f t="shared" si="1"/>
        <v>339</v>
      </c>
      <c r="S42" s="17">
        <f t="shared" si="2"/>
        <v>67.8</v>
      </c>
      <c r="T42" s="17" t="s">
        <v>25</v>
      </c>
      <c r="U42" s="17" t="s">
        <v>26</v>
      </c>
      <c r="V42" s="23">
        <f t="shared" si="3"/>
        <v>0</v>
      </c>
    </row>
    <row r="43" spans="1:22" ht="15">
      <c r="A43" s="18">
        <f t="shared" si="4"/>
        <v>38</v>
      </c>
      <c r="B43" s="16">
        <v>19609249</v>
      </c>
      <c r="C43" s="43" t="s">
        <v>76</v>
      </c>
      <c r="D43" s="59">
        <v>66</v>
      </c>
      <c r="E43" s="16" t="s">
        <v>6</v>
      </c>
      <c r="F43" s="59"/>
      <c r="G43" s="16"/>
      <c r="H43" s="58">
        <v>69</v>
      </c>
      <c r="I43" s="17" t="s">
        <v>7</v>
      </c>
      <c r="J43" s="59"/>
      <c r="K43" s="16"/>
      <c r="L43" s="59">
        <v>63</v>
      </c>
      <c r="M43" s="17" t="s">
        <v>5</v>
      </c>
      <c r="N43" s="59">
        <v>69</v>
      </c>
      <c r="O43" s="16" t="s">
        <v>5</v>
      </c>
      <c r="P43" s="59">
        <v>69</v>
      </c>
      <c r="Q43" s="16" t="s">
        <v>5</v>
      </c>
      <c r="R43" s="17">
        <f t="shared" si="1"/>
        <v>336</v>
      </c>
      <c r="S43" s="17">
        <f t="shared" si="2"/>
        <v>67.2</v>
      </c>
      <c r="T43" s="17" t="s">
        <v>25</v>
      </c>
      <c r="U43" s="17" t="s">
        <v>26</v>
      </c>
      <c r="V43" s="23">
        <f t="shared" si="3"/>
        <v>0</v>
      </c>
    </row>
    <row r="44" spans="1:22" ht="15">
      <c r="A44" s="18">
        <f t="shared" si="4"/>
        <v>39</v>
      </c>
      <c r="B44" s="16">
        <v>19609238</v>
      </c>
      <c r="C44" s="43" t="s">
        <v>65</v>
      </c>
      <c r="D44" s="59">
        <v>72</v>
      </c>
      <c r="E44" s="16" t="s">
        <v>5</v>
      </c>
      <c r="F44" s="58"/>
      <c r="G44" s="17"/>
      <c r="H44" s="59">
        <v>69</v>
      </c>
      <c r="I44" s="16" t="s">
        <v>7</v>
      </c>
      <c r="J44" s="58"/>
      <c r="K44" s="17"/>
      <c r="L44" s="59">
        <v>59</v>
      </c>
      <c r="M44" s="16" t="s">
        <v>6</v>
      </c>
      <c r="N44" s="59">
        <v>69</v>
      </c>
      <c r="O44" s="16" t="s">
        <v>5</v>
      </c>
      <c r="P44" s="59">
        <v>70</v>
      </c>
      <c r="Q44" s="16" t="s">
        <v>5</v>
      </c>
      <c r="R44" s="17">
        <f t="shared" si="1"/>
        <v>339</v>
      </c>
      <c r="S44" s="17">
        <f t="shared" si="2"/>
        <v>67.8</v>
      </c>
      <c r="T44" s="17" t="s">
        <v>25</v>
      </c>
      <c r="U44" s="17" t="s">
        <v>26</v>
      </c>
      <c r="V44" s="23">
        <f t="shared" si="3"/>
        <v>0</v>
      </c>
    </row>
    <row r="45" spans="1:22" ht="15">
      <c r="A45" s="18">
        <f t="shared" si="4"/>
        <v>40</v>
      </c>
      <c r="B45" s="16">
        <v>19609257</v>
      </c>
      <c r="C45" s="43" t="s">
        <v>84</v>
      </c>
      <c r="D45" s="59">
        <v>81</v>
      </c>
      <c r="E45" s="16" t="s">
        <v>0</v>
      </c>
      <c r="F45" s="59">
        <v>86</v>
      </c>
      <c r="G45" s="16" t="s">
        <v>1</v>
      </c>
      <c r="H45" s="58"/>
      <c r="I45" s="17"/>
      <c r="J45" s="59">
        <v>86</v>
      </c>
      <c r="K45" s="16" t="s">
        <v>3</v>
      </c>
      <c r="L45" s="59"/>
      <c r="M45" s="17"/>
      <c r="N45" s="59">
        <v>69</v>
      </c>
      <c r="O45" s="16" t="s">
        <v>5</v>
      </c>
      <c r="P45" s="59">
        <v>70</v>
      </c>
      <c r="Q45" s="16" t="s">
        <v>5</v>
      </c>
      <c r="R45" s="17">
        <f t="shared" si="1"/>
        <v>392</v>
      </c>
      <c r="S45" s="17">
        <f t="shared" si="2"/>
        <v>78.4</v>
      </c>
      <c r="T45" s="17" t="s">
        <v>25</v>
      </c>
      <c r="U45" s="17" t="s">
        <v>26</v>
      </c>
      <c r="V45" s="23">
        <f t="shared" si="3"/>
        <v>0</v>
      </c>
    </row>
    <row r="46" spans="1:22" ht="15">
      <c r="A46" s="18">
        <f t="shared" si="4"/>
        <v>41</v>
      </c>
      <c r="B46" s="16">
        <v>19609250</v>
      </c>
      <c r="C46" s="43" t="s">
        <v>77</v>
      </c>
      <c r="D46" s="59">
        <v>76</v>
      </c>
      <c r="E46" s="16" t="s">
        <v>5</v>
      </c>
      <c r="F46" s="59">
        <v>75</v>
      </c>
      <c r="G46" s="16" t="s">
        <v>0</v>
      </c>
      <c r="H46" s="58"/>
      <c r="I46" s="17"/>
      <c r="J46" s="59"/>
      <c r="K46" s="16"/>
      <c r="L46" s="59">
        <v>75</v>
      </c>
      <c r="M46" s="17" t="s">
        <v>0</v>
      </c>
      <c r="N46" s="59">
        <v>64</v>
      </c>
      <c r="O46" s="16" t="s">
        <v>6</v>
      </c>
      <c r="P46" s="59">
        <v>70</v>
      </c>
      <c r="Q46" s="16" t="s">
        <v>5</v>
      </c>
      <c r="R46" s="17">
        <f t="shared" si="1"/>
        <v>360</v>
      </c>
      <c r="S46" s="17">
        <f t="shared" si="2"/>
        <v>72</v>
      </c>
      <c r="T46" s="17" t="s">
        <v>25</v>
      </c>
      <c r="U46" s="17" t="s">
        <v>26</v>
      </c>
      <c r="V46" s="23">
        <f t="shared" si="3"/>
        <v>0</v>
      </c>
    </row>
    <row r="47" spans="1:22" ht="15">
      <c r="A47" s="18">
        <f t="shared" si="4"/>
        <v>42</v>
      </c>
      <c r="B47" s="16">
        <v>19609224</v>
      </c>
      <c r="C47" s="43" t="s">
        <v>51</v>
      </c>
      <c r="D47" s="59">
        <v>67</v>
      </c>
      <c r="E47" s="16" t="s">
        <v>6</v>
      </c>
      <c r="F47" s="58">
        <v>66</v>
      </c>
      <c r="G47" s="17" t="s">
        <v>6</v>
      </c>
      <c r="H47" s="59"/>
      <c r="I47" s="16"/>
      <c r="J47" s="58"/>
      <c r="K47" s="17"/>
      <c r="L47" s="59">
        <v>61</v>
      </c>
      <c r="M47" s="16" t="s">
        <v>5</v>
      </c>
      <c r="N47" s="59">
        <v>63</v>
      </c>
      <c r="O47" s="16" t="s">
        <v>6</v>
      </c>
      <c r="P47" s="59">
        <v>70</v>
      </c>
      <c r="Q47" s="16" t="s">
        <v>5</v>
      </c>
      <c r="R47" s="17">
        <f t="shared" si="1"/>
        <v>327</v>
      </c>
      <c r="S47" s="17">
        <f t="shared" si="2"/>
        <v>65.4</v>
      </c>
      <c r="T47" s="17" t="s">
        <v>25</v>
      </c>
      <c r="U47" s="17" t="s">
        <v>26</v>
      </c>
      <c r="V47" s="23">
        <f t="shared" si="3"/>
        <v>0</v>
      </c>
    </row>
    <row r="48" spans="1:22" ht="15">
      <c r="A48" s="18">
        <f t="shared" si="4"/>
        <v>43</v>
      </c>
      <c r="B48" s="16">
        <v>19609258</v>
      </c>
      <c r="C48" s="43" t="s">
        <v>85</v>
      </c>
      <c r="D48" s="59">
        <v>70</v>
      </c>
      <c r="E48" s="16" t="s">
        <v>6</v>
      </c>
      <c r="F48" s="59">
        <v>68</v>
      </c>
      <c r="G48" s="16" t="s">
        <v>5</v>
      </c>
      <c r="H48" s="58"/>
      <c r="I48" s="17"/>
      <c r="J48" s="59"/>
      <c r="K48" s="16"/>
      <c r="L48" s="59">
        <v>60</v>
      </c>
      <c r="M48" s="17" t="s">
        <v>6</v>
      </c>
      <c r="N48" s="59">
        <v>69</v>
      </c>
      <c r="O48" s="16" t="s">
        <v>5</v>
      </c>
      <c r="P48" s="59">
        <v>63</v>
      </c>
      <c r="Q48" s="16" t="s">
        <v>6</v>
      </c>
      <c r="R48" s="17">
        <f t="shared" si="1"/>
        <v>330</v>
      </c>
      <c r="S48" s="17">
        <f t="shared" si="2"/>
        <v>66</v>
      </c>
      <c r="T48" s="17" t="s">
        <v>25</v>
      </c>
      <c r="U48" s="17" t="s">
        <v>26</v>
      </c>
      <c r="V48" s="23">
        <f t="shared" si="3"/>
        <v>0</v>
      </c>
    </row>
    <row r="49" spans="1:22" ht="15">
      <c r="A49" s="18">
        <f t="shared" si="4"/>
        <v>44</v>
      </c>
      <c r="B49" s="16">
        <v>19609234</v>
      </c>
      <c r="C49" s="43" t="s">
        <v>61</v>
      </c>
      <c r="D49" s="59">
        <v>75</v>
      </c>
      <c r="E49" s="16" t="s">
        <v>5</v>
      </c>
      <c r="F49" s="59">
        <v>66</v>
      </c>
      <c r="G49" s="16" t="s">
        <v>6</v>
      </c>
      <c r="H49" s="58"/>
      <c r="I49" s="17"/>
      <c r="J49" s="58">
        <v>58</v>
      </c>
      <c r="K49" s="17" t="s">
        <v>7</v>
      </c>
      <c r="L49" s="59"/>
      <c r="M49" s="16"/>
      <c r="N49" s="59">
        <v>67</v>
      </c>
      <c r="O49" s="16" t="s">
        <v>6</v>
      </c>
      <c r="P49" s="59">
        <v>64</v>
      </c>
      <c r="Q49" s="16" t="s">
        <v>6</v>
      </c>
      <c r="R49" s="17">
        <f t="shared" si="1"/>
        <v>330</v>
      </c>
      <c r="S49" s="17">
        <f t="shared" si="2"/>
        <v>66</v>
      </c>
      <c r="T49" s="17" t="s">
        <v>25</v>
      </c>
      <c r="U49" s="17" t="s">
        <v>26</v>
      </c>
      <c r="V49" s="23">
        <f t="shared" si="3"/>
        <v>0</v>
      </c>
    </row>
    <row r="50" spans="2:22" ht="15">
      <c r="B50" s="24"/>
      <c r="C50" s="25" t="s">
        <v>43</v>
      </c>
      <c r="D50" s="60">
        <f>SUM(D6:D49)</f>
        <v>3689</v>
      </c>
      <c r="E50" s="24"/>
      <c r="F50" s="60">
        <f>SUM(F6:F49)</f>
        <v>2172</v>
      </c>
      <c r="G50" s="24"/>
      <c r="H50" s="60">
        <f>SUM(H6:H49)</f>
        <v>1433</v>
      </c>
      <c r="I50" s="26"/>
      <c r="J50" s="60">
        <f>SUM(J6:J49)</f>
        <v>765</v>
      </c>
      <c r="K50" s="26"/>
      <c r="L50" s="60">
        <f>SUM(L6:L49)</f>
        <v>2706</v>
      </c>
      <c r="M50" s="24"/>
      <c r="N50" s="60">
        <f>SUM(N6:N49)</f>
        <v>3560</v>
      </c>
      <c r="O50" s="24"/>
      <c r="P50" s="60">
        <f>SUM(P6:P49)</f>
        <v>3523</v>
      </c>
      <c r="Q50" s="24"/>
      <c r="R50" s="24">
        <f>SUM(R6:R49)</f>
        <v>17848</v>
      </c>
      <c r="S50" s="26"/>
      <c r="T50" s="26"/>
      <c r="U50" s="26"/>
      <c r="V50" s="19">
        <f>SUM(V6:V49)</f>
        <v>40</v>
      </c>
    </row>
    <row r="51" spans="2:21" ht="15">
      <c r="B51" s="24"/>
      <c r="C51" s="25" t="s">
        <v>44</v>
      </c>
      <c r="D51" s="61">
        <f>+D50/44</f>
        <v>83.8409090909091</v>
      </c>
      <c r="E51" s="24"/>
      <c r="F51" s="61">
        <f>+F50/27</f>
        <v>80.44444444444444</v>
      </c>
      <c r="G51" s="24"/>
      <c r="H51" s="62">
        <f>+H50/17</f>
        <v>84.29411764705883</v>
      </c>
      <c r="I51" s="26"/>
      <c r="J51" s="68">
        <f>+J50/9</f>
        <v>85</v>
      </c>
      <c r="K51" s="26"/>
      <c r="L51" s="61">
        <f>+L50/35</f>
        <v>77.31428571428572</v>
      </c>
      <c r="M51" s="24"/>
      <c r="N51" s="61">
        <f>+N50/44</f>
        <v>80.9090909090909</v>
      </c>
      <c r="O51" s="24"/>
      <c r="P51" s="61">
        <f>+P50/44</f>
        <v>80.06818181818181</v>
      </c>
      <c r="Q51" s="24"/>
      <c r="R51" s="24">
        <f>+R50/44</f>
        <v>405.6363636363636</v>
      </c>
      <c r="S51" s="26"/>
      <c r="T51" s="26"/>
      <c r="U51" s="26"/>
    </row>
    <row r="52" spans="2:21" ht="15">
      <c r="B52" s="29"/>
      <c r="C52" s="29"/>
      <c r="D52" s="62"/>
      <c r="E52" s="26"/>
      <c r="F52" s="62"/>
      <c r="G52" s="26"/>
      <c r="H52" s="62"/>
      <c r="I52" s="26"/>
      <c r="J52" s="62"/>
      <c r="K52" s="26"/>
      <c r="L52" s="62"/>
      <c r="M52" s="26"/>
      <c r="N52" s="62"/>
      <c r="O52" s="26"/>
      <c r="P52" s="62"/>
      <c r="Q52" s="26"/>
      <c r="R52" s="26">
        <f>+R51/5</f>
        <v>81.12727272727273</v>
      </c>
      <c r="S52" s="26"/>
      <c r="T52" s="26"/>
      <c r="U52" s="26"/>
    </row>
    <row r="53" spans="2:21" ht="15">
      <c r="B53" s="42" t="s">
        <v>27</v>
      </c>
      <c r="C53" s="42"/>
      <c r="D53" s="63"/>
      <c r="E53" s="26"/>
      <c r="F53" s="62"/>
      <c r="G53" s="26"/>
      <c r="H53" s="62"/>
      <c r="K53" s="26"/>
      <c r="L53" s="62"/>
      <c r="M53" s="26"/>
      <c r="N53" s="62"/>
      <c r="O53" s="26"/>
      <c r="P53" s="62"/>
      <c r="Q53" s="26"/>
      <c r="R53" s="26"/>
      <c r="S53" s="26"/>
      <c r="T53" s="26"/>
      <c r="U53" s="26"/>
    </row>
    <row r="54" spans="2:21" ht="15">
      <c r="B54" s="30">
        <v>1</v>
      </c>
      <c r="C54" s="37" t="s">
        <v>94</v>
      </c>
      <c r="D54" s="58">
        <v>96.6</v>
      </c>
      <c r="E54" s="31"/>
      <c r="F54" s="57"/>
      <c r="G54" s="46"/>
      <c r="H54" s="57"/>
      <c r="K54" s="46"/>
      <c r="L54" s="57"/>
      <c r="M54" s="46"/>
      <c r="N54" s="57"/>
      <c r="O54" s="46"/>
      <c r="P54" s="57"/>
      <c r="Q54" s="46"/>
      <c r="R54" s="46"/>
      <c r="S54" s="46"/>
      <c r="T54" s="46"/>
      <c r="U54" s="46"/>
    </row>
    <row r="55" spans="2:21" ht="15">
      <c r="B55" s="30">
        <v>2</v>
      </c>
      <c r="C55" s="37" t="s">
        <v>95</v>
      </c>
      <c r="D55" s="58">
        <v>95.6</v>
      </c>
      <c r="E55" s="32"/>
      <c r="F55" s="57"/>
      <c r="G55" s="46"/>
      <c r="H55" s="57"/>
      <c r="K55" s="46"/>
      <c r="L55" s="57"/>
      <c r="M55" s="46"/>
      <c r="N55" s="57"/>
      <c r="O55" s="46"/>
      <c r="P55" s="57"/>
      <c r="Q55" s="46"/>
      <c r="R55" s="46"/>
      <c r="S55" s="46"/>
      <c r="T55" s="46"/>
      <c r="U55" s="46"/>
    </row>
    <row r="56" spans="2:21" ht="15">
      <c r="B56" s="30">
        <v>3</v>
      </c>
      <c r="C56" s="37" t="s">
        <v>120</v>
      </c>
      <c r="D56" s="58">
        <v>95.6</v>
      </c>
      <c r="E56" s="32"/>
      <c r="F56" s="57"/>
      <c r="G56" s="46"/>
      <c r="H56" s="57"/>
      <c r="K56" s="46"/>
      <c r="L56" s="57"/>
      <c r="M56" s="46"/>
      <c r="N56" s="57"/>
      <c r="O56" s="46"/>
      <c r="P56" s="57"/>
      <c r="Q56" s="46"/>
      <c r="R56" s="46"/>
      <c r="S56" s="46"/>
      <c r="T56" s="46"/>
      <c r="U56" s="46"/>
    </row>
    <row r="57" spans="2:11" ht="15">
      <c r="B57" s="18"/>
      <c r="K57" s="46"/>
    </row>
    <row r="60" spans="3:13" ht="15">
      <c r="C60" s="12"/>
      <c r="D60" s="65" t="s">
        <v>14</v>
      </c>
      <c r="E60" s="13" t="s">
        <v>40</v>
      </c>
      <c r="F60" s="64" t="s">
        <v>16</v>
      </c>
      <c r="G60" s="47" t="s">
        <v>17</v>
      </c>
      <c r="H60" s="67" t="s">
        <v>41</v>
      </c>
      <c r="I60" s="47" t="s">
        <v>19</v>
      </c>
      <c r="J60" s="64" t="s">
        <v>20</v>
      </c>
      <c r="K60" s="47" t="s">
        <v>34</v>
      </c>
      <c r="L60" s="64" t="s">
        <v>42</v>
      </c>
      <c r="M60" s="47" t="s">
        <v>36</v>
      </c>
    </row>
    <row r="61" spans="3:13" ht="15">
      <c r="C61" s="3" t="s">
        <v>38</v>
      </c>
      <c r="D61" s="64">
        <v>31</v>
      </c>
      <c r="E61" s="47">
        <v>15</v>
      </c>
      <c r="F61" s="64">
        <v>16</v>
      </c>
      <c r="G61" s="47">
        <v>7</v>
      </c>
      <c r="H61" s="64">
        <v>24</v>
      </c>
      <c r="I61" s="47">
        <v>31</v>
      </c>
      <c r="J61" s="64">
        <v>31</v>
      </c>
      <c r="K61" s="47"/>
      <c r="M61" s="47"/>
    </row>
    <row r="62" spans="3:13" ht="15">
      <c r="C62" s="3" t="s">
        <v>39</v>
      </c>
      <c r="D62" s="64">
        <v>33</v>
      </c>
      <c r="E62" s="47">
        <v>21</v>
      </c>
      <c r="F62" s="64">
        <v>6</v>
      </c>
      <c r="G62" s="47"/>
      <c r="H62" s="64">
        <v>6</v>
      </c>
      <c r="I62" s="47"/>
      <c r="K62" s="47">
        <v>33</v>
      </c>
      <c r="L62" s="64">
        <v>33</v>
      </c>
      <c r="M62" s="47">
        <v>33</v>
      </c>
    </row>
    <row r="63" spans="3:13" ht="15">
      <c r="C63" s="3" t="s">
        <v>43</v>
      </c>
      <c r="D63" s="64">
        <f>SUM(D61:D62)</f>
        <v>64</v>
      </c>
      <c r="E63" s="47">
        <f aca="true" t="shared" si="5" ref="E63:M63">SUM(E61:E62)</f>
        <v>36</v>
      </c>
      <c r="F63" s="64">
        <f t="shared" si="5"/>
        <v>22</v>
      </c>
      <c r="G63" s="47">
        <f t="shared" si="5"/>
        <v>7</v>
      </c>
      <c r="H63" s="64">
        <f t="shared" si="5"/>
        <v>30</v>
      </c>
      <c r="I63" s="47">
        <f t="shared" si="5"/>
        <v>31</v>
      </c>
      <c r="J63" s="64">
        <f t="shared" si="5"/>
        <v>31</v>
      </c>
      <c r="K63" s="47">
        <f t="shared" si="5"/>
        <v>33</v>
      </c>
      <c r="L63" s="64">
        <f t="shared" si="5"/>
        <v>33</v>
      </c>
      <c r="M63" s="47">
        <f t="shared" si="5"/>
        <v>33</v>
      </c>
    </row>
    <row r="64" spans="3:13" ht="15">
      <c r="C64" s="3"/>
      <c r="E64" s="47"/>
      <c r="G64" s="47"/>
      <c r="I64" s="47"/>
      <c r="K64" s="47"/>
      <c r="M64" s="47"/>
    </row>
  </sheetData>
  <mergeCells count="3">
    <mergeCell ref="B1:U1"/>
    <mergeCell ref="B2:U2"/>
    <mergeCell ref="B3:U3"/>
  </mergeCells>
  <printOptions horizontalCentered="1"/>
  <pageMargins left="0.1968503937007874" right="0.1968503937007874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8280-2FF0-44CC-8E24-729FC418CDE6}">
  <dimension ref="A2:U46"/>
  <sheetViews>
    <sheetView workbookViewId="0" topLeftCell="A4">
      <selection activeCell="K15" sqref="K15"/>
    </sheetView>
  </sheetViews>
  <sheetFormatPr defaultColWidth="9.140625" defaultRowHeight="15"/>
  <cols>
    <col min="1" max="1" width="9.140625" style="48" customWidth="1"/>
    <col min="2" max="2" width="10.140625" style="3" bestFit="1" customWidth="1"/>
    <col min="3" max="3" width="26.8515625" style="3" customWidth="1"/>
    <col min="4" max="4" width="7.7109375" style="48" customWidth="1"/>
    <col min="5" max="5" width="6.28125" style="48" customWidth="1"/>
    <col min="6" max="6" width="7.421875" style="48" customWidth="1"/>
    <col min="7" max="7" width="6.421875" style="48" customWidth="1"/>
    <col min="8" max="8" width="7.00390625" style="48" customWidth="1"/>
    <col min="9" max="9" width="6.7109375" style="48" customWidth="1"/>
    <col min="10" max="10" width="6.421875" style="48" customWidth="1"/>
    <col min="11" max="11" width="7.421875" style="48" customWidth="1"/>
    <col min="12" max="12" width="6.8515625" style="48" customWidth="1"/>
    <col min="13" max="13" width="7.140625" style="48" customWidth="1"/>
    <col min="14" max="14" width="6.28125" style="48" customWidth="1"/>
    <col min="15" max="15" width="6.421875" style="48" customWidth="1"/>
    <col min="16" max="16" width="7.28125" style="48" customWidth="1"/>
    <col min="17" max="17" width="6.7109375" style="48" customWidth="1"/>
    <col min="18" max="21" width="9.140625" style="48" customWidth="1"/>
    <col min="22" max="16384" width="9.140625" style="1" customWidth="1"/>
  </cols>
  <sheetData>
    <row r="2" spans="2:21" ht="15">
      <c r="B2" s="72" t="s">
        <v>37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2:21" ht="15">
      <c r="B3" s="73" t="s">
        <v>29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2:21" ht="15">
      <c r="B4" s="73" t="s">
        <v>47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2:21" ht="15">
      <c r="B5" s="2"/>
      <c r="D5" s="49">
        <v>301</v>
      </c>
      <c r="E5" s="49">
        <v>301</v>
      </c>
      <c r="F5" s="49">
        <v>302</v>
      </c>
      <c r="G5" s="49">
        <v>302</v>
      </c>
      <c r="H5" s="4" t="s">
        <v>10</v>
      </c>
      <c r="I5" s="4" t="s">
        <v>10</v>
      </c>
      <c r="J5" s="4" t="s">
        <v>92</v>
      </c>
      <c r="K5" s="4" t="s">
        <v>92</v>
      </c>
      <c r="L5" s="4" t="s">
        <v>30</v>
      </c>
      <c r="M5" s="4" t="s">
        <v>30</v>
      </c>
      <c r="N5" s="4" t="s">
        <v>31</v>
      </c>
      <c r="O5" s="4" t="s">
        <v>31</v>
      </c>
      <c r="P5" s="4" t="s">
        <v>32</v>
      </c>
      <c r="Q5" s="4" t="s">
        <v>32</v>
      </c>
      <c r="R5" s="15"/>
      <c r="S5" s="15"/>
      <c r="T5" s="15"/>
      <c r="U5" s="15"/>
    </row>
    <row r="6" spans="1:21" s="7" customFormat="1" ht="15">
      <c r="A6" s="48"/>
      <c r="B6" s="5" t="s">
        <v>13</v>
      </c>
      <c r="C6" s="6" t="s">
        <v>33</v>
      </c>
      <c r="D6" s="6" t="s">
        <v>14</v>
      </c>
      <c r="E6" s="6" t="s">
        <v>14</v>
      </c>
      <c r="F6" s="6" t="s">
        <v>15</v>
      </c>
      <c r="G6" s="6" t="s">
        <v>15</v>
      </c>
      <c r="H6" s="6" t="s">
        <v>18</v>
      </c>
      <c r="I6" s="6" t="s">
        <v>18</v>
      </c>
      <c r="J6" s="6" t="s">
        <v>16</v>
      </c>
      <c r="K6" s="6" t="s">
        <v>16</v>
      </c>
      <c r="L6" s="6" t="s">
        <v>34</v>
      </c>
      <c r="M6" s="6" t="s">
        <v>34</v>
      </c>
      <c r="N6" s="6" t="s">
        <v>35</v>
      </c>
      <c r="O6" s="6" t="s">
        <v>35</v>
      </c>
      <c r="P6" s="6" t="s">
        <v>36</v>
      </c>
      <c r="Q6" s="6" t="s">
        <v>36</v>
      </c>
      <c r="R6" s="6" t="s">
        <v>21</v>
      </c>
      <c r="S6" s="6" t="s">
        <v>22</v>
      </c>
      <c r="T6" s="6" t="s">
        <v>23</v>
      </c>
      <c r="U6" s="6" t="s">
        <v>24</v>
      </c>
    </row>
    <row r="7" spans="1:21" ht="15">
      <c r="A7" s="48">
        <f aca="true" t="shared" si="0" ref="A7">+A6+1</f>
        <v>1</v>
      </c>
      <c r="B7" s="38">
        <v>19609281</v>
      </c>
      <c r="C7" s="44" t="s">
        <v>112</v>
      </c>
      <c r="D7" s="6">
        <v>96</v>
      </c>
      <c r="E7" s="6" t="s">
        <v>4</v>
      </c>
      <c r="F7" s="6">
        <v>95</v>
      </c>
      <c r="G7" s="6" t="s">
        <v>4</v>
      </c>
      <c r="H7" s="6"/>
      <c r="I7" s="6"/>
      <c r="J7" s="6"/>
      <c r="K7" s="6"/>
      <c r="L7" s="6">
        <v>92</v>
      </c>
      <c r="M7" s="6" t="s">
        <v>2</v>
      </c>
      <c r="N7" s="6">
        <v>96</v>
      </c>
      <c r="O7" s="6" t="s">
        <v>4</v>
      </c>
      <c r="P7" s="6">
        <v>94</v>
      </c>
      <c r="Q7" s="6" t="s">
        <v>4</v>
      </c>
      <c r="R7" s="6">
        <f aca="true" t="shared" si="1" ref="R7:R30">+D7+F7+H7+J7+L7+N7+P7</f>
        <v>473</v>
      </c>
      <c r="S7" s="6">
        <f aca="true" t="shared" si="2" ref="S7:S30">R7*100/500</f>
        <v>94.6</v>
      </c>
      <c r="T7" s="17" t="s">
        <v>25</v>
      </c>
      <c r="U7" s="6" t="s">
        <v>26</v>
      </c>
    </row>
    <row r="8" spans="1:21" ht="15">
      <c r="A8" s="48">
        <f>+A7+1</f>
        <v>2</v>
      </c>
      <c r="B8" s="38">
        <v>19609272</v>
      </c>
      <c r="C8" s="44" t="s">
        <v>103</v>
      </c>
      <c r="D8" s="6">
        <v>94</v>
      </c>
      <c r="E8" s="6" t="s">
        <v>2</v>
      </c>
      <c r="F8" s="6">
        <v>85</v>
      </c>
      <c r="G8" s="6" t="s">
        <v>1</v>
      </c>
      <c r="H8" s="6"/>
      <c r="I8" s="6"/>
      <c r="J8" s="6"/>
      <c r="K8" s="6"/>
      <c r="L8" s="6">
        <v>83</v>
      </c>
      <c r="M8" s="6" t="s">
        <v>1</v>
      </c>
      <c r="N8" s="6">
        <v>81</v>
      </c>
      <c r="O8" s="6" t="s">
        <v>3</v>
      </c>
      <c r="P8" s="6">
        <v>75</v>
      </c>
      <c r="Q8" s="6" t="s">
        <v>1</v>
      </c>
      <c r="R8" s="6">
        <f t="shared" si="1"/>
        <v>418</v>
      </c>
      <c r="S8" s="6">
        <f t="shared" si="2"/>
        <v>83.6</v>
      </c>
      <c r="T8" s="17" t="s">
        <v>25</v>
      </c>
      <c r="U8" s="6" t="s">
        <v>26</v>
      </c>
    </row>
    <row r="9" spans="1:21" ht="15">
      <c r="A9" s="48">
        <f aca="true" t="shared" si="3" ref="A9:A30">+A8+1</f>
        <v>3</v>
      </c>
      <c r="B9" s="38">
        <v>19609274</v>
      </c>
      <c r="C9" s="44" t="s">
        <v>105</v>
      </c>
      <c r="D9" s="6">
        <v>92</v>
      </c>
      <c r="E9" s="6" t="s">
        <v>2</v>
      </c>
      <c r="F9" s="6"/>
      <c r="G9" s="6"/>
      <c r="H9" s="6">
        <v>82</v>
      </c>
      <c r="I9" s="6" t="s">
        <v>1</v>
      </c>
      <c r="J9" s="6"/>
      <c r="K9" s="6"/>
      <c r="L9" s="6">
        <v>91</v>
      </c>
      <c r="M9" s="6" t="s">
        <v>2</v>
      </c>
      <c r="N9" s="6">
        <v>91</v>
      </c>
      <c r="O9" s="6" t="s">
        <v>2</v>
      </c>
      <c r="P9" s="6">
        <v>80</v>
      </c>
      <c r="Q9" s="6" t="s">
        <v>1</v>
      </c>
      <c r="R9" s="6">
        <f t="shared" si="1"/>
        <v>436</v>
      </c>
      <c r="S9" s="6">
        <f t="shared" si="2"/>
        <v>87.2</v>
      </c>
      <c r="T9" s="17" t="s">
        <v>25</v>
      </c>
      <c r="U9" s="6" t="s">
        <v>26</v>
      </c>
    </row>
    <row r="10" spans="1:21" ht="15">
      <c r="A10" s="48">
        <f t="shared" si="3"/>
        <v>4</v>
      </c>
      <c r="B10" s="38">
        <v>19609276</v>
      </c>
      <c r="C10" s="44" t="s">
        <v>107</v>
      </c>
      <c r="D10" s="6">
        <v>89</v>
      </c>
      <c r="E10" s="6" t="s">
        <v>1</v>
      </c>
      <c r="F10" s="6">
        <v>81</v>
      </c>
      <c r="G10" s="6" t="s">
        <v>3</v>
      </c>
      <c r="H10" s="6"/>
      <c r="I10" s="6"/>
      <c r="J10" s="6"/>
      <c r="K10" s="6"/>
      <c r="L10" s="6">
        <v>80</v>
      </c>
      <c r="M10" s="6" t="s">
        <v>1</v>
      </c>
      <c r="N10" s="6">
        <v>85</v>
      </c>
      <c r="O10" s="6" t="s">
        <v>1</v>
      </c>
      <c r="P10" s="6">
        <v>75</v>
      </c>
      <c r="Q10" s="6" t="s">
        <v>1</v>
      </c>
      <c r="R10" s="6">
        <f t="shared" si="1"/>
        <v>410</v>
      </c>
      <c r="S10" s="6">
        <f t="shared" si="2"/>
        <v>82</v>
      </c>
      <c r="T10" s="17" t="s">
        <v>25</v>
      </c>
      <c r="U10" s="6" t="s">
        <v>26</v>
      </c>
    </row>
    <row r="11" spans="1:21" ht="15">
      <c r="A11" s="48">
        <f t="shared" si="3"/>
        <v>5</v>
      </c>
      <c r="B11" s="38">
        <v>19609277</v>
      </c>
      <c r="C11" s="44" t="s">
        <v>108</v>
      </c>
      <c r="D11" s="6">
        <v>88</v>
      </c>
      <c r="E11" s="6" t="s">
        <v>1</v>
      </c>
      <c r="F11" s="6"/>
      <c r="G11" s="6"/>
      <c r="H11" s="6"/>
      <c r="I11" s="6"/>
      <c r="J11" s="6">
        <v>93</v>
      </c>
      <c r="K11" s="6" t="s">
        <v>2</v>
      </c>
      <c r="L11" s="6">
        <v>81</v>
      </c>
      <c r="M11" s="6" t="s">
        <v>1</v>
      </c>
      <c r="N11" s="6">
        <v>87</v>
      </c>
      <c r="O11" s="6" t="s">
        <v>1</v>
      </c>
      <c r="P11" s="6">
        <v>71</v>
      </c>
      <c r="Q11" s="6" t="s">
        <v>3</v>
      </c>
      <c r="R11" s="6">
        <f t="shared" si="1"/>
        <v>420</v>
      </c>
      <c r="S11" s="6">
        <f t="shared" si="2"/>
        <v>84</v>
      </c>
      <c r="T11" s="17" t="s">
        <v>25</v>
      </c>
      <c r="U11" s="6" t="s">
        <v>26</v>
      </c>
    </row>
    <row r="12" spans="1:21" ht="15">
      <c r="A12" s="48">
        <f t="shared" si="3"/>
        <v>6</v>
      </c>
      <c r="B12" s="38">
        <v>19609288</v>
      </c>
      <c r="C12" s="44" t="s">
        <v>119</v>
      </c>
      <c r="D12" s="6">
        <v>85</v>
      </c>
      <c r="E12" s="6" t="s">
        <v>3</v>
      </c>
      <c r="F12" s="6"/>
      <c r="G12" s="6"/>
      <c r="H12" s="6">
        <v>86</v>
      </c>
      <c r="I12" s="6" t="s">
        <v>1</v>
      </c>
      <c r="J12" s="6"/>
      <c r="K12" s="6"/>
      <c r="L12" s="6">
        <v>93</v>
      </c>
      <c r="M12" s="6" t="s">
        <v>4</v>
      </c>
      <c r="N12" s="6">
        <v>96</v>
      </c>
      <c r="O12" s="6" t="s">
        <v>4</v>
      </c>
      <c r="P12" s="6">
        <v>96</v>
      </c>
      <c r="Q12" s="6" t="s">
        <v>4</v>
      </c>
      <c r="R12" s="6">
        <f t="shared" si="1"/>
        <v>456</v>
      </c>
      <c r="S12" s="6">
        <f t="shared" si="2"/>
        <v>91.2</v>
      </c>
      <c r="T12" s="17" t="s">
        <v>25</v>
      </c>
      <c r="U12" s="6" t="s">
        <v>26</v>
      </c>
    </row>
    <row r="13" spans="1:21" ht="15">
      <c r="A13" s="48">
        <f t="shared" si="3"/>
        <v>7</v>
      </c>
      <c r="B13" s="38">
        <v>19609282</v>
      </c>
      <c r="C13" s="44" t="s">
        <v>113</v>
      </c>
      <c r="D13" s="6">
        <v>85</v>
      </c>
      <c r="E13" s="6" t="s">
        <v>3</v>
      </c>
      <c r="F13" s="6">
        <v>89</v>
      </c>
      <c r="G13" s="6" t="s">
        <v>2</v>
      </c>
      <c r="H13" s="6"/>
      <c r="I13" s="6"/>
      <c r="J13" s="6"/>
      <c r="K13" s="6"/>
      <c r="L13" s="6">
        <v>81</v>
      </c>
      <c r="M13" s="6" t="s">
        <v>1</v>
      </c>
      <c r="N13" s="6">
        <v>89</v>
      </c>
      <c r="O13" s="6" t="s">
        <v>1</v>
      </c>
      <c r="P13" s="45">
        <v>80</v>
      </c>
      <c r="Q13" s="45" t="s">
        <v>1</v>
      </c>
      <c r="R13" s="6">
        <f t="shared" si="1"/>
        <v>424</v>
      </c>
      <c r="S13" s="6">
        <f t="shared" si="2"/>
        <v>84.8</v>
      </c>
      <c r="T13" s="17" t="s">
        <v>25</v>
      </c>
      <c r="U13" s="6" t="s">
        <v>26</v>
      </c>
    </row>
    <row r="14" spans="1:21" ht="15">
      <c r="A14" s="48">
        <f t="shared" si="3"/>
        <v>8</v>
      </c>
      <c r="B14" s="38">
        <v>19609278</v>
      </c>
      <c r="C14" s="44" t="s">
        <v>109</v>
      </c>
      <c r="D14" s="6">
        <v>85</v>
      </c>
      <c r="E14" s="6" t="s">
        <v>3</v>
      </c>
      <c r="F14" s="6"/>
      <c r="G14" s="6"/>
      <c r="H14" s="6">
        <v>69</v>
      </c>
      <c r="I14" s="6" t="s">
        <v>0</v>
      </c>
      <c r="J14" s="6"/>
      <c r="K14" s="6"/>
      <c r="L14" s="6">
        <v>78</v>
      </c>
      <c r="M14" s="6" t="s">
        <v>3</v>
      </c>
      <c r="N14" s="6">
        <v>81</v>
      </c>
      <c r="O14" s="6" t="s">
        <v>3</v>
      </c>
      <c r="P14" s="6">
        <v>73</v>
      </c>
      <c r="Q14" s="6" t="s">
        <v>3</v>
      </c>
      <c r="R14" s="6">
        <f t="shared" si="1"/>
        <v>386</v>
      </c>
      <c r="S14" s="6">
        <f t="shared" si="2"/>
        <v>77.2</v>
      </c>
      <c r="T14" s="17" t="s">
        <v>25</v>
      </c>
      <c r="U14" s="6" t="s">
        <v>26</v>
      </c>
    </row>
    <row r="15" spans="1:21" ht="15">
      <c r="A15" s="48">
        <f t="shared" si="3"/>
        <v>9</v>
      </c>
      <c r="B15" s="38">
        <v>19609269</v>
      </c>
      <c r="C15" s="44" t="s">
        <v>100</v>
      </c>
      <c r="D15" s="6">
        <v>84</v>
      </c>
      <c r="E15" s="6" t="s">
        <v>3</v>
      </c>
      <c r="F15" s="6"/>
      <c r="G15" s="6"/>
      <c r="H15" s="6"/>
      <c r="I15" s="6"/>
      <c r="J15" s="6">
        <v>69</v>
      </c>
      <c r="K15" s="6" t="s">
        <v>7</v>
      </c>
      <c r="L15" s="6">
        <v>83</v>
      </c>
      <c r="M15" s="6" t="s">
        <v>1</v>
      </c>
      <c r="N15" s="6">
        <v>84</v>
      </c>
      <c r="O15" s="6" t="s">
        <v>1</v>
      </c>
      <c r="P15" s="6">
        <v>74</v>
      </c>
      <c r="Q15" s="6" t="s">
        <v>1</v>
      </c>
      <c r="R15" s="6">
        <f t="shared" si="1"/>
        <v>394</v>
      </c>
      <c r="S15" s="6">
        <f t="shared" si="2"/>
        <v>78.8</v>
      </c>
      <c r="T15" s="17" t="s">
        <v>25</v>
      </c>
      <c r="U15" s="6" t="s">
        <v>26</v>
      </c>
    </row>
    <row r="16" spans="1:21" ht="15">
      <c r="A16" s="48">
        <f t="shared" si="3"/>
        <v>10</v>
      </c>
      <c r="B16" s="38">
        <v>19609271</v>
      </c>
      <c r="C16" s="44" t="s">
        <v>102</v>
      </c>
      <c r="D16" s="6">
        <v>81</v>
      </c>
      <c r="E16" s="6" t="s">
        <v>0</v>
      </c>
      <c r="F16" s="6">
        <v>76</v>
      </c>
      <c r="G16" s="6" t="s">
        <v>0</v>
      </c>
      <c r="H16" s="6"/>
      <c r="I16" s="6"/>
      <c r="J16" s="6"/>
      <c r="K16" s="6"/>
      <c r="L16" s="6">
        <v>69</v>
      </c>
      <c r="M16" s="6" t="s">
        <v>0</v>
      </c>
      <c r="N16" s="6">
        <v>70</v>
      </c>
      <c r="O16" s="6" t="s">
        <v>5</v>
      </c>
      <c r="P16" s="6">
        <v>60</v>
      </c>
      <c r="Q16" s="6" t="s">
        <v>5</v>
      </c>
      <c r="R16" s="6">
        <f t="shared" si="1"/>
        <v>356</v>
      </c>
      <c r="S16" s="6">
        <f t="shared" si="2"/>
        <v>71.2</v>
      </c>
      <c r="T16" s="17" t="s">
        <v>25</v>
      </c>
      <c r="U16" s="6" t="s">
        <v>26</v>
      </c>
    </row>
    <row r="17" spans="1:21" ht="15">
      <c r="A17" s="48">
        <f t="shared" si="3"/>
        <v>11</v>
      </c>
      <c r="B17" s="38">
        <v>19609268</v>
      </c>
      <c r="C17" s="44" t="s">
        <v>99</v>
      </c>
      <c r="D17" s="6">
        <v>80</v>
      </c>
      <c r="E17" s="6" t="s">
        <v>0</v>
      </c>
      <c r="F17" s="6">
        <v>74</v>
      </c>
      <c r="G17" s="6" t="s">
        <v>0</v>
      </c>
      <c r="H17" s="6"/>
      <c r="I17" s="6"/>
      <c r="J17" s="6"/>
      <c r="K17" s="6"/>
      <c r="L17" s="6">
        <v>74</v>
      </c>
      <c r="M17" s="6" t="s">
        <v>3</v>
      </c>
      <c r="N17" s="6">
        <v>75</v>
      </c>
      <c r="O17" s="6" t="s">
        <v>0</v>
      </c>
      <c r="P17" s="6">
        <v>77</v>
      </c>
      <c r="Q17" s="6" t="s">
        <v>1</v>
      </c>
      <c r="R17" s="6">
        <f t="shared" si="1"/>
        <v>380</v>
      </c>
      <c r="S17" s="6">
        <f t="shared" si="2"/>
        <v>76</v>
      </c>
      <c r="T17" s="17" t="s">
        <v>25</v>
      </c>
      <c r="U17" s="6" t="s">
        <v>26</v>
      </c>
    </row>
    <row r="18" spans="1:21" ht="15">
      <c r="A18" s="48">
        <f t="shared" si="3"/>
        <v>12</v>
      </c>
      <c r="B18" s="38">
        <v>19609267</v>
      </c>
      <c r="C18" s="44" t="s">
        <v>98</v>
      </c>
      <c r="D18" s="6">
        <v>80</v>
      </c>
      <c r="E18" s="6" t="s">
        <v>0</v>
      </c>
      <c r="F18" s="6">
        <v>71</v>
      </c>
      <c r="G18" s="6" t="s">
        <v>5</v>
      </c>
      <c r="H18" s="6"/>
      <c r="I18" s="6"/>
      <c r="J18" s="6"/>
      <c r="K18" s="6"/>
      <c r="L18" s="6">
        <v>84</v>
      </c>
      <c r="M18" s="6" t="s">
        <v>1</v>
      </c>
      <c r="N18" s="6">
        <v>79</v>
      </c>
      <c r="O18" s="6" t="s">
        <v>3</v>
      </c>
      <c r="P18" s="17">
        <v>76</v>
      </c>
      <c r="Q18" s="17" t="s">
        <v>1</v>
      </c>
      <c r="R18" s="6">
        <f t="shared" si="1"/>
        <v>390</v>
      </c>
      <c r="S18" s="6">
        <f t="shared" si="2"/>
        <v>78</v>
      </c>
      <c r="T18" s="17" t="s">
        <v>25</v>
      </c>
      <c r="U18" s="6" t="s">
        <v>26</v>
      </c>
    </row>
    <row r="19" spans="1:21" ht="15">
      <c r="A19" s="48">
        <f t="shared" si="3"/>
        <v>13</v>
      </c>
      <c r="B19" s="38">
        <v>19609287</v>
      </c>
      <c r="C19" s="44" t="s">
        <v>118</v>
      </c>
      <c r="D19" s="6">
        <v>80</v>
      </c>
      <c r="E19" s="6" t="s">
        <v>0</v>
      </c>
      <c r="F19" s="6">
        <v>74</v>
      </c>
      <c r="G19" s="6" t="s">
        <v>0</v>
      </c>
      <c r="H19" s="6"/>
      <c r="I19" s="6"/>
      <c r="J19" s="6"/>
      <c r="K19" s="6"/>
      <c r="L19" s="6">
        <v>73</v>
      </c>
      <c r="M19" s="6" t="s">
        <v>3</v>
      </c>
      <c r="N19" s="6">
        <v>79</v>
      </c>
      <c r="O19" s="6" t="s">
        <v>3</v>
      </c>
      <c r="P19" s="6">
        <v>70</v>
      </c>
      <c r="Q19" s="6" t="s">
        <v>3</v>
      </c>
      <c r="R19" s="6">
        <f t="shared" si="1"/>
        <v>376</v>
      </c>
      <c r="S19" s="6">
        <f t="shared" si="2"/>
        <v>75.2</v>
      </c>
      <c r="T19" s="17" t="s">
        <v>25</v>
      </c>
      <c r="U19" s="6" t="s">
        <v>26</v>
      </c>
    </row>
    <row r="20" spans="1:21" ht="15">
      <c r="A20" s="48">
        <f t="shared" si="3"/>
        <v>14</v>
      </c>
      <c r="B20" s="38">
        <v>19609266</v>
      </c>
      <c r="C20" s="44" t="s">
        <v>97</v>
      </c>
      <c r="D20" s="6">
        <v>72</v>
      </c>
      <c r="E20" s="6" t="s">
        <v>5</v>
      </c>
      <c r="F20" s="6">
        <v>74</v>
      </c>
      <c r="G20" s="6" t="s">
        <v>0</v>
      </c>
      <c r="H20" s="6"/>
      <c r="I20" s="6"/>
      <c r="J20" s="6"/>
      <c r="K20" s="6"/>
      <c r="L20" s="6">
        <v>76</v>
      </c>
      <c r="M20" s="6" t="s">
        <v>3</v>
      </c>
      <c r="N20" s="6">
        <v>79</v>
      </c>
      <c r="O20" s="6" t="s">
        <v>3</v>
      </c>
      <c r="P20" s="6">
        <v>71</v>
      </c>
      <c r="Q20" s="6" t="s">
        <v>3</v>
      </c>
      <c r="R20" s="6">
        <f t="shared" si="1"/>
        <v>372</v>
      </c>
      <c r="S20" s="6">
        <f t="shared" si="2"/>
        <v>74.4</v>
      </c>
      <c r="T20" s="17" t="s">
        <v>25</v>
      </c>
      <c r="U20" s="6" t="s">
        <v>26</v>
      </c>
    </row>
    <row r="21" spans="1:21" ht="15">
      <c r="A21" s="48">
        <f t="shared" si="3"/>
        <v>15</v>
      </c>
      <c r="B21" s="38">
        <v>19609284</v>
      </c>
      <c r="C21" s="44" t="s">
        <v>115</v>
      </c>
      <c r="D21" s="6">
        <v>72</v>
      </c>
      <c r="E21" s="6" t="s">
        <v>5</v>
      </c>
      <c r="F21" s="6">
        <v>69</v>
      </c>
      <c r="G21" s="6" t="s">
        <v>5</v>
      </c>
      <c r="H21" s="6"/>
      <c r="I21" s="6"/>
      <c r="J21" s="6"/>
      <c r="K21" s="6"/>
      <c r="L21" s="6">
        <v>58</v>
      </c>
      <c r="M21" s="6" t="s">
        <v>6</v>
      </c>
      <c r="N21" s="6">
        <v>66</v>
      </c>
      <c r="O21" s="6" t="s">
        <v>6</v>
      </c>
      <c r="P21" s="9">
        <v>64</v>
      </c>
      <c r="Q21" s="9" t="s">
        <v>0</v>
      </c>
      <c r="R21" s="6">
        <f t="shared" si="1"/>
        <v>329</v>
      </c>
      <c r="S21" s="6">
        <f t="shared" si="2"/>
        <v>65.8</v>
      </c>
      <c r="T21" s="17" t="s">
        <v>25</v>
      </c>
      <c r="U21" s="6" t="s">
        <v>26</v>
      </c>
    </row>
    <row r="22" spans="1:21" ht="15">
      <c r="A22" s="48">
        <f t="shared" si="3"/>
        <v>16</v>
      </c>
      <c r="B22" s="38">
        <v>19609285</v>
      </c>
      <c r="C22" s="44" t="s">
        <v>116</v>
      </c>
      <c r="D22" s="6">
        <v>70</v>
      </c>
      <c r="E22" s="6" t="s">
        <v>6</v>
      </c>
      <c r="F22" s="6"/>
      <c r="G22" s="6"/>
      <c r="H22" s="6">
        <v>71</v>
      </c>
      <c r="I22" s="6" t="s">
        <v>0</v>
      </c>
      <c r="J22" s="6"/>
      <c r="K22" s="6"/>
      <c r="L22" s="6">
        <v>71</v>
      </c>
      <c r="M22" s="6" t="s">
        <v>0</v>
      </c>
      <c r="N22" s="6">
        <v>69</v>
      </c>
      <c r="O22" s="6" t="s">
        <v>5</v>
      </c>
      <c r="P22" s="6">
        <v>66</v>
      </c>
      <c r="Q22" s="6" t="s">
        <v>0</v>
      </c>
      <c r="R22" s="6">
        <f t="shared" si="1"/>
        <v>347</v>
      </c>
      <c r="S22" s="6">
        <f t="shared" si="2"/>
        <v>69.4</v>
      </c>
      <c r="T22" s="17" t="s">
        <v>25</v>
      </c>
      <c r="U22" s="6" t="s">
        <v>26</v>
      </c>
    </row>
    <row r="23" spans="1:21" ht="15">
      <c r="A23" s="48">
        <f t="shared" si="3"/>
        <v>17</v>
      </c>
      <c r="B23" s="38">
        <v>19609286</v>
      </c>
      <c r="C23" s="44" t="s">
        <v>117</v>
      </c>
      <c r="D23" s="6">
        <v>69</v>
      </c>
      <c r="E23" s="6" t="s">
        <v>6</v>
      </c>
      <c r="F23" s="6">
        <v>73</v>
      </c>
      <c r="G23" s="6" t="s">
        <v>0</v>
      </c>
      <c r="H23" s="6"/>
      <c r="I23" s="6"/>
      <c r="J23" s="6"/>
      <c r="K23" s="6"/>
      <c r="L23" s="6">
        <v>63</v>
      </c>
      <c r="M23" s="6" t="s">
        <v>5</v>
      </c>
      <c r="N23" s="6">
        <v>71</v>
      </c>
      <c r="O23" s="6" t="s">
        <v>5</v>
      </c>
      <c r="P23" s="6">
        <v>63</v>
      </c>
      <c r="Q23" s="6" t="s">
        <v>0</v>
      </c>
      <c r="R23" s="6">
        <f t="shared" si="1"/>
        <v>339</v>
      </c>
      <c r="S23" s="6">
        <f t="shared" si="2"/>
        <v>67.8</v>
      </c>
      <c r="T23" s="17" t="s">
        <v>25</v>
      </c>
      <c r="U23" s="6" t="s">
        <v>26</v>
      </c>
    </row>
    <row r="24" spans="1:21" ht="15">
      <c r="A24" s="48">
        <f t="shared" si="3"/>
        <v>18</v>
      </c>
      <c r="B24" s="38">
        <v>19609273</v>
      </c>
      <c r="C24" s="44" t="s">
        <v>104</v>
      </c>
      <c r="D24" s="6">
        <v>69</v>
      </c>
      <c r="E24" s="6" t="s">
        <v>6</v>
      </c>
      <c r="F24" s="6">
        <v>71</v>
      </c>
      <c r="G24" s="6" t="s">
        <v>5</v>
      </c>
      <c r="H24" s="6"/>
      <c r="I24" s="6"/>
      <c r="J24" s="6"/>
      <c r="K24" s="6"/>
      <c r="L24" s="6">
        <v>62</v>
      </c>
      <c r="M24" s="6" t="s">
        <v>5</v>
      </c>
      <c r="N24" s="6">
        <v>69</v>
      </c>
      <c r="O24" s="6" t="s">
        <v>5</v>
      </c>
      <c r="P24" s="9">
        <v>59</v>
      </c>
      <c r="Q24" s="9" t="s">
        <v>5</v>
      </c>
      <c r="R24" s="6">
        <f t="shared" si="1"/>
        <v>330</v>
      </c>
      <c r="S24" s="6">
        <f t="shared" si="2"/>
        <v>66</v>
      </c>
      <c r="T24" s="17" t="s">
        <v>25</v>
      </c>
      <c r="U24" s="6" t="s">
        <v>26</v>
      </c>
    </row>
    <row r="25" spans="1:21" ht="15">
      <c r="A25" s="48">
        <f t="shared" si="3"/>
        <v>19</v>
      </c>
      <c r="B25" s="38">
        <v>19609283</v>
      </c>
      <c r="C25" s="44" t="s">
        <v>114</v>
      </c>
      <c r="D25" s="6">
        <v>68</v>
      </c>
      <c r="E25" s="6" t="s">
        <v>6</v>
      </c>
      <c r="F25" s="6"/>
      <c r="G25" s="6"/>
      <c r="H25" s="6">
        <v>64</v>
      </c>
      <c r="I25" s="6" t="s">
        <v>5</v>
      </c>
      <c r="J25" s="6"/>
      <c r="K25" s="6"/>
      <c r="L25" s="6">
        <v>65</v>
      </c>
      <c r="M25" s="6" t="s">
        <v>5</v>
      </c>
      <c r="N25" s="6">
        <v>69</v>
      </c>
      <c r="O25" s="6" t="s">
        <v>5</v>
      </c>
      <c r="P25" s="6">
        <v>67</v>
      </c>
      <c r="Q25" s="6" t="s">
        <v>3</v>
      </c>
      <c r="R25" s="6">
        <f t="shared" si="1"/>
        <v>333</v>
      </c>
      <c r="S25" s="6">
        <f t="shared" si="2"/>
        <v>66.6</v>
      </c>
      <c r="T25" s="17" t="s">
        <v>25</v>
      </c>
      <c r="U25" s="6" t="s">
        <v>26</v>
      </c>
    </row>
    <row r="26" spans="1:21" ht="15">
      <c r="A26" s="48">
        <f t="shared" si="3"/>
        <v>20</v>
      </c>
      <c r="B26" s="38">
        <v>19609279</v>
      </c>
      <c r="C26" s="44" t="s">
        <v>110</v>
      </c>
      <c r="D26" s="6">
        <v>68</v>
      </c>
      <c r="E26" s="6" t="s">
        <v>6</v>
      </c>
      <c r="F26" s="6">
        <v>72</v>
      </c>
      <c r="G26" s="6" t="s">
        <v>5</v>
      </c>
      <c r="H26" s="6"/>
      <c r="I26" s="6"/>
      <c r="J26" s="6"/>
      <c r="K26" s="6"/>
      <c r="L26" s="6">
        <v>69</v>
      </c>
      <c r="M26" s="6" t="s">
        <v>0</v>
      </c>
      <c r="N26" s="6">
        <v>80</v>
      </c>
      <c r="O26" s="6" t="s">
        <v>3</v>
      </c>
      <c r="P26" s="45">
        <v>58</v>
      </c>
      <c r="Q26" s="45" t="s">
        <v>5</v>
      </c>
      <c r="R26" s="6">
        <f t="shared" si="1"/>
        <v>347</v>
      </c>
      <c r="S26" s="6">
        <f t="shared" si="2"/>
        <v>69.4</v>
      </c>
      <c r="T26" s="17" t="s">
        <v>25</v>
      </c>
      <c r="U26" s="6" t="s">
        <v>26</v>
      </c>
    </row>
    <row r="27" spans="1:21" ht="15">
      <c r="A27" s="48">
        <f t="shared" si="3"/>
        <v>21</v>
      </c>
      <c r="B27" s="38">
        <v>19609275</v>
      </c>
      <c r="C27" s="44" t="s">
        <v>106</v>
      </c>
      <c r="D27" s="6">
        <v>67</v>
      </c>
      <c r="E27" s="6" t="s">
        <v>6</v>
      </c>
      <c r="F27" s="6">
        <v>70</v>
      </c>
      <c r="G27" s="6" t="s">
        <v>5</v>
      </c>
      <c r="H27" s="6"/>
      <c r="I27" s="6"/>
      <c r="J27" s="6"/>
      <c r="K27" s="6"/>
      <c r="L27" s="6">
        <v>63</v>
      </c>
      <c r="M27" s="6" t="s">
        <v>5</v>
      </c>
      <c r="N27" s="6">
        <v>72</v>
      </c>
      <c r="O27" s="6" t="s">
        <v>5</v>
      </c>
      <c r="P27" s="6">
        <v>60</v>
      </c>
      <c r="Q27" s="6" t="s">
        <v>5</v>
      </c>
      <c r="R27" s="6">
        <f t="shared" si="1"/>
        <v>332</v>
      </c>
      <c r="S27" s="6">
        <f t="shared" si="2"/>
        <v>66.4</v>
      </c>
      <c r="T27" s="17" t="s">
        <v>25</v>
      </c>
      <c r="U27" s="6" t="s">
        <v>26</v>
      </c>
    </row>
    <row r="28" spans="1:21" ht="15">
      <c r="A28" s="48">
        <f t="shared" si="3"/>
        <v>22</v>
      </c>
      <c r="B28" s="38">
        <v>19609270</v>
      </c>
      <c r="C28" s="44" t="s">
        <v>101</v>
      </c>
      <c r="D28" s="6">
        <v>65</v>
      </c>
      <c r="E28" s="6" t="s">
        <v>6</v>
      </c>
      <c r="F28" s="6">
        <v>59</v>
      </c>
      <c r="G28" s="6" t="s">
        <v>7</v>
      </c>
      <c r="H28" s="6"/>
      <c r="I28" s="6"/>
      <c r="J28" s="6"/>
      <c r="K28" s="6"/>
      <c r="L28" s="6">
        <v>54</v>
      </c>
      <c r="M28" s="6" t="s">
        <v>6</v>
      </c>
      <c r="N28" s="6">
        <v>64</v>
      </c>
      <c r="O28" s="6" t="s">
        <v>6</v>
      </c>
      <c r="P28" s="6">
        <v>55</v>
      </c>
      <c r="Q28" s="6" t="s">
        <v>6</v>
      </c>
      <c r="R28" s="6">
        <f t="shared" si="1"/>
        <v>297</v>
      </c>
      <c r="S28" s="6">
        <f t="shared" si="2"/>
        <v>59.4</v>
      </c>
      <c r="T28" s="17" t="s">
        <v>25</v>
      </c>
      <c r="U28" s="6" t="s">
        <v>26</v>
      </c>
    </row>
    <row r="29" spans="1:21" ht="15">
      <c r="A29" s="48">
        <f t="shared" si="3"/>
        <v>23</v>
      </c>
      <c r="B29" s="38">
        <v>19609265</v>
      </c>
      <c r="C29" s="44" t="s">
        <v>96</v>
      </c>
      <c r="D29" s="6">
        <v>63</v>
      </c>
      <c r="E29" s="6" t="s">
        <v>6</v>
      </c>
      <c r="F29" s="6">
        <v>59</v>
      </c>
      <c r="G29" s="6" t="s">
        <v>7</v>
      </c>
      <c r="H29" s="6"/>
      <c r="I29" s="6"/>
      <c r="J29" s="6"/>
      <c r="K29" s="6"/>
      <c r="L29" s="6">
        <v>52</v>
      </c>
      <c r="M29" s="6" t="s">
        <v>7</v>
      </c>
      <c r="N29" s="6">
        <v>61</v>
      </c>
      <c r="O29" s="6" t="s">
        <v>6</v>
      </c>
      <c r="P29" s="6">
        <v>58</v>
      </c>
      <c r="Q29" s="6" t="s">
        <v>5</v>
      </c>
      <c r="R29" s="6">
        <f t="shared" si="1"/>
        <v>293</v>
      </c>
      <c r="S29" s="6">
        <f t="shared" si="2"/>
        <v>58.6</v>
      </c>
      <c r="T29" s="17" t="s">
        <v>25</v>
      </c>
      <c r="U29" s="6" t="s">
        <v>26</v>
      </c>
    </row>
    <row r="30" spans="1:21" ht="15">
      <c r="A30" s="48">
        <f t="shared" si="3"/>
        <v>24</v>
      </c>
      <c r="B30" s="38">
        <v>19609280</v>
      </c>
      <c r="C30" s="44" t="s">
        <v>111</v>
      </c>
      <c r="D30" s="6">
        <v>62</v>
      </c>
      <c r="E30" s="6" t="s">
        <v>7</v>
      </c>
      <c r="F30" s="6">
        <v>62</v>
      </c>
      <c r="G30" s="6" t="s">
        <v>6</v>
      </c>
      <c r="H30" s="6"/>
      <c r="I30" s="6"/>
      <c r="J30" s="6"/>
      <c r="K30" s="6"/>
      <c r="L30" s="6">
        <v>53</v>
      </c>
      <c r="M30" s="6" t="s">
        <v>6</v>
      </c>
      <c r="N30" s="6">
        <v>59</v>
      </c>
      <c r="O30" s="6" t="s">
        <v>7</v>
      </c>
      <c r="P30" s="6">
        <v>58</v>
      </c>
      <c r="Q30" s="6" t="s">
        <v>5</v>
      </c>
      <c r="R30" s="6">
        <f t="shared" si="1"/>
        <v>294</v>
      </c>
      <c r="S30" s="6">
        <f t="shared" si="2"/>
        <v>58.8</v>
      </c>
      <c r="T30" s="17" t="s">
        <v>25</v>
      </c>
      <c r="U30" s="6" t="s">
        <v>26</v>
      </c>
    </row>
    <row r="31" spans="2:21" ht="15">
      <c r="B31" s="8"/>
      <c r="C31" s="39" t="s">
        <v>45</v>
      </c>
      <c r="D31" s="9">
        <f>SUM(D7:D30)</f>
        <v>1864</v>
      </c>
      <c r="F31" s="9">
        <f>SUM(F7:F30)</f>
        <v>1254</v>
      </c>
      <c r="G31" s="9"/>
      <c r="H31" s="9">
        <f>SUM(H7:H30)</f>
        <v>372</v>
      </c>
      <c r="I31" s="9"/>
      <c r="J31" s="9">
        <f>SUM(J7:J30)</f>
        <v>162</v>
      </c>
      <c r="K31" s="9"/>
      <c r="L31" s="9">
        <f>SUM(L7:L30)</f>
        <v>1748</v>
      </c>
      <c r="M31" s="9"/>
      <c r="N31" s="9">
        <f>SUM(N7:N30)</f>
        <v>1852</v>
      </c>
      <c r="O31" s="9"/>
      <c r="P31" s="9">
        <f>SUM(P7:P30)</f>
        <v>1680</v>
      </c>
      <c r="Q31" s="9"/>
      <c r="R31" s="9"/>
      <c r="S31" s="9"/>
      <c r="T31" s="9"/>
      <c r="U31" s="9"/>
    </row>
    <row r="32" spans="2:21" ht="15">
      <c r="B32" s="8"/>
      <c r="C32" s="39"/>
      <c r="D32" s="9">
        <f>+D31/24</f>
        <v>77.66666666666667</v>
      </c>
      <c r="E32" s="9"/>
      <c r="F32" s="9">
        <f>+F31/24</f>
        <v>52.25</v>
      </c>
      <c r="G32" s="9"/>
      <c r="H32" s="9">
        <f>+H31/5</f>
        <v>74.4</v>
      </c>
      <c r="I32" s="9"/>
      <c r="J32" s="9">
        <f>+J31/2</f>
        <v>81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2:21" ht="15">
      <c r="B33" s="8"/>
      <c r="C33" s="39" t="s">
        <v>38</v>
      </c>
      <c r="D33" s="9">
        <f>+Science!D50</f>
        <v>3689</v>
      </c>
      <c r="E33" s="9"/>
      <c r="F33" s="9">
        <f>+Science!F50</f>
        <v>2172</v>
      </c>
      <c r="G33" s="9"/>
      <c r="H33" s="9">
        <f>+Science!L50</f>
        <v>2706</v>
      </c>
      <c r="I33" s="9"/>
      <c r="J33" s="9">
        <f>+Science!H50</f>
        <v>1433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5">
      <c r="B34" s="8"/>
      <c r="C34" s="39" t="s">
        <v>43</v>
      </c>
      <c r="D34" s="9">
        <f>+D31+D33</f>
        <v>5553</v>
      </c>
      <c r="E34" s="9"/>
      <c r="F34" s="9">
        <f>+F31+F33</f>
        <v>3426</v>
      </c>
      <c r="G34" s="9"/>
      <c r="H34" s="9">
        <f>+H31+H33</f>
        <v>3078</v>
      </c>
      <c r="I34" s="9"/>
      <c r="J34" s="9">
        <f>+J31+J33</f>
        <v>1595</v>
      </c>
      <c r="K34" s="9"/>
      <c r="L34" s="9">
        <f>+L31</f>
        <v>1748</v>
      </c>
      <c r="M34" s="9"/>
      <c r="N34" s="9">
        <f>+N31</f>
        <v>1852</v>
      </c>
      <c r="O34" s="9"/>
      <c r="P34" s="9">
        <f>+P31</f>
        <v>1680</v>
      </c>
      <c r="Q34" s="9"/>
      <c r="R34" s="9">
        <f>SUM(R7:R33)</f>
        <v>8932</v>
      </c>
      <c r="S34" s="9"/>
      <c r="T34" s="9"/>
      <c r="U34" s="9"/>
    </row>
    <row r="35" spans="2:21" ht="15">
      <c r="B35" s="8"/>
      <c r="C35" s="39"/>
      <c r="D35" s="9">
        <f>+D34/68</f>
        <v>81.66176470588235</v>
      </c>
      <c r="E35" s="9"/>
      <c r="F35" s="9">
        <f>+F34/44</f>
        <v>77.86363636363636</v>
      </c>
      <c r="G35" s="9"/>
      <c r="H35" s="9">
        <f>+H34/40</f>
        <v>76.95</v>
      </c>
      <c r="I35" s="9"/>
      <c r="J35" s="34">
        <f>+J34/19</f>
        <v>83.94736842105263</v>
      </c>
      <c r="K35" s="9"/>
      <c r="L35" s="9">
        <f>+L34/24</f>
        <v>72.83333333333333</v>
      </c>
      <c r="M35" s="9"/>
      <c r="N35" s="34">
        <f>+N34/24</f>
        <v>77.16666666666667</v>
      </c>
      <c r="O35" s="9"/>
      <c r="P35" s="9">
        <f>+P34/24</f>
        <v>70</v>
      </c>
      <c r="Q35" s="9"/>
      <c r="R35" s="9">
        <f>+R34/24</f>
        <v>372.1666666666667</v>
      </c>
      <c r="S35" s="9"/>
      <c r="T35" s="9"/>
      <c r="U35" s="9"/>
    </row>
    <row r="36" spans="2:21" ht="15">
      <c r="B36" s="8"/>
      <c r="C36" s="3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f>+R35/5</f>
        <v>74.43333333333334</v>
      </c>
      <c r="S36" s="9"/>
      <c r="T36" s="9"/>
      <c r="U36" s="9"/>
    </row>
    <row r="37" spans="2:21" ht="15">
      <c r="B37" s="2"/>
      <c r="C37" s="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5">
      <c r="B38" s="10" t="s">
        <v>27</v>
      </c>
      <c r="C38" s="10"/>
      <c r="D38" s="10"/>
      <c r="E38" s="1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5">
      <c r="B39" s="6">
        <v>1</v>
      </c>
      <c r="C39" s="44" t="s">
        <v>112</v>
      </c>
      <c r="D39" s="6">
        <v>94.6</v>
      </c>
      <c r="E39" s="1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f>+Science!R50+'Comm (3)'!R34</f>
        <v>26780</v>
      </c>
      <c r="S39" s="15"/>
      <c r="T39" s="15"/>
      <c r="U39" s="15"/>
    </row>
    <row r="40" spans="2:21" ht="15">
      <c r="B40" s="6">
        <v>2</v>
      </c>
      <c r="C40" s="44" t="s">
        <v>119</v>
      </c>
      <c r="D40" s="6">
        <v>91.2</v>
      </c>
      <c r="E40" s="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>
        <f>+R39/68</f>
        <v>393.8235294117647</v>
      </c>
      <c r="S40" s="15"/>
      <c r="T40" s="15"/>
      <c r="U40" s="15"/>
    </row>
    <row r="41" spans="2:21" ht="15">
      <c r="B41" s="6">
        <v>3</v>
      </c>
      <c r="C41" s="44" t="s">
        <v>105</v>
      </c>
      <c r="D41" s="6">
        <v>87.2</v>
      </c>
      <c r="E41" s="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f>+R40/5</f>
        <v>78.76470588235294</v>
      </c>
      <c r="S41" s="15"/>
      <c r="T41" s="15"/>
      <c r="U41" s="15"/>
    </row>
    <row r="42" spans="2:21" ht="15">
      <c r="B42" s="9"/>
      <c r="C42" s="40"/>
      <c r="D42" s="9"/>
      <c r="E42" s="1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13" ht="15">
      <c r="B43" s="12"/>
      <c r="C43" s="12"/>
      <c r="D43" s="13" t="s">
        <v>14</v>
      </c>
      <c r="E43" s="13" t="s">
        <v>40</v>
      </c>
      <c r="F43" s="48" t="s">
        <v>16</v>
      </c>
      <c r="G43" s="48" t="s">
        <v>17</v>
      </c>
      <c r="H43" s="7" t="s">
        <v>41</v>
      </c>
      <c r="I43" s="48" t="s">
        <v>19</v>
      </c>
      <c r="J43" s="48" t="s">
        <v>20</v>
      </c>
      <c r="K43" s="48" t="s">
        <v>34</v>
      </c>
      <c r="L43" s="48" t="s">
        <v>42</v>
      </c>
      <c r="M43" s="48" t="s">
        <v>36</v>
      </c>
    </row>
    <row r="44" spans="3:10" ht="15">
      <c r="C44" s="3" t="s">
        <v>38</v>
      </c>
      <c r="D44" s="48">
        <v>31</v>
      </c>
      <c r="E44" s="48">
        <v>15</v>
      </c>
      <c r="F44" s="48">
        <v>16</v>
      </c>
      <c r="G44" s="48">
        <v>7</v>
      </c>
      <c r="H44" s="48">
        <v>24</v>
      </c>
      <c r="I44" s="48">
        <v>31</v>
      </c>
      <c r="J44" s="48">
        <v>31</v>
      </c>
    </row>
    <row r="45" spans="3:13" ht="15">
      <c r="C45" s="3" t="s">
        <v>39</v>
      </c>
      <c r="D45" s="48">
        <v>33</v>
      </c>
      <c r="E45" s="48">
        <v>21</v>
      </c>
      <c r="F45" s="48">
        <v>6</v>
      </c>
      <c r="H45" s="48">
        <v>6</v>
      </c>
      <c r="K45" s="48">
        <v>33</v>
      </c>
      <c r="L45" s="48">
        <v>33</v>
      </c>
      <c r="M45" s="48">
        <v>33</v>
      </c>
    </row>
    <row r="46" spans="3:13" ht="15">
      <c r="C46" s="3" t="s">
        <v>43</v>
      </c>
      <c r="D46" s="48">
        <f>SUM(D44:D45)</f>
        <v>64</v>
      </c>
      <c r="E46" s="48">
        <f aca="true" t="shared" si="4" ref="E46:M46">SUM(E44:E45)</f>
        <v>36</v>
      </c>
      <c r="F46" s="48">
        <f t="shared" si="4"/>
        <v>22</v>
      </c>
      <c r="G46" s="48">
        <f t="shared" si="4"/>
        <v>7</v>
      </c>
      <c r="H46" s="48">
        <f t="shared" si="4"/>
        <v>30</v>
      </c>
      <c r="I46" s="48">
        <f t="shared" si="4"/>
        <v>31</v>
      </c>
      <c r="J46" s="48">
        <f t="shared" si="4"/>
        <v>31</v>
      </c>
      <c r="K46" s="48">
        <f t="shared" si="4"/>
        <v>33</v>
      </c>
      <c r="L46" s="48">
        <f t="shared" si="4"/>
        <v>33</v>
      </c>
      <c r="M46" s="48">
        <f t="shared" si="4"/>
        <v>33</v>
      </c>
    </row>
  </sheetData>
  <mergeCells count="3">
    <mergeCell ref="B2:U2"/>
    <mergeCell ref="B3:U3"/>
    <mergeCell ref="B4:U4"/>
  </mergeCells>
  <printOptions horizontalCentered="1"/>
  <pageMargins left="0.1968503937007874" right="0.1968503937007874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423F2-A25E-4259-804A-C6EE05FB1339}">
  <dimension ref="C4:T39"/>
  <sheetViews>
    <sheetView workbookViewId="0" topLeftCell="A12">
      <selection activeCell="J24" sqref="J24"/>
    </sheetView>
  </sheetViews>
  <sheetFormatPr defaultColWidth="9.140625" defaultRowHeight="15"/>
  <cols>
    <col min="3" max="3" width="14.00390625" style="0" customWidth="1"/>
    <col min="4" max="4" width="13.7109375" style="0" customWidth="1"/>
    <col min="7" max="7" width="10.57421875" style="0" customWidth="1"/>
    <col min="8" max="8" width="21.57421875" style="0" customWidth="1"/>
    <col min="9" max="9" width="11.00390625" style="0" customWidth="1"/>
  </cols>
  <sheetData>
    <row r="3" ht="15.75" thickBot="1"/>
    <row r="4" spans="3:19" ht="64.5" thickBot="1">
      <c r="C4" s="50" t="s">
        <v>121</v>
      </c>
      <c r="D4" s="51" t="s">
        <v>122</v>
      </c>
      <c r="E4" s="51" t="s">
        <v>123</v>
      </c>
      <c r="F4" s="51" t="s">
        <v>124</v>
      </c>
      <c r="G4" s="51" t="s">
        <v>125</v>
      </c>
      <c r="H4" s="51" t="s">
        <v>126</v>
      </c>
      <c r="I4" s="79" t="s">
        <v>127</v>
      </c>
      <c r="J4" s="80"/>
      <c r="K4" s="51" t="s">
        <v>4</v>
      </c>
      <c r="L4" s="51" t="s">
        <v>2</v>
      </c>
      <c r="M4" s="51" t="s">
        <v>1</v>
      </c>
      <c r="N4" s="51" t="s">
        <v>3</v>
      </c>
      <c r="O4" s="51" t="s">
        <v>0</v>
      </c>
      <c r="P4" s="51" t="s">
        <v>5</v>
      </c>
      <c r="Q4" s="51" t="s">
        <v>6</v>
      </c>
      <c r="R4" s="51" t="s">
        <v>7</v>
      </c>
      <c r="S4" s="51" t="s">
        <v>128</v>
      </c>
    </row>
    <row r="5" spans="3:19" ht="26.25" thickBot="1">
      <c r="C5" s="52" t="s">
        <v>129</v>
      </c>
      <c r="D5" s="53">
        <v>24</v>
      </c>
      <c r="E5" s="53">
        <v>13</v>
      </c>
      <c r="F5" s="53"/>
      <c r="G5" s="54">
        <v>96</v>
      </c>
      <c r="H5" s="55" t="s">
        <v>136</v>
      </c>
      <c r="I5" s="77">
        <v>77.66</v>
      </c>
      <c r="J5" s="78"/>
      <c r="K5" s="53">
        <v>1</v>
      </c>
      <c r="L5" s="53">
        <v>2</v>
      </c>
      <c r="M5" s="53">
        <v>2</v>
      </c>
      <c r="N5" s="53">
        <v>4</v>
      </c>
      <c r="O5" s="53">
        <v>4</v>
      </c>
      <c r="P5" s="53">
        <v>2</v>
      </c>
      <c r="Q5" s="53">
        <v>8</v>
      </c>
      <c r="R5" s="53">
        <v>1</v>
      </c>
      <c r="S5" s="53">
        <v>0</v>
      </c>
    </row>
    <row r="6" spans="3:19" ht="26.25" thickBot="1">
      <c r="C6" s="52" t="s">
        <v>130</v>
      </c>
      <c r="D6" s="53">
        <v>24</v>
      </c>
      <c r="E6" s="53">
        <v>8</v>
      </c>
      <c r="F6" s="53"/>
      <c r="G6" s="54">
        <v>96</v>
      </c>
      <c r="H6" s="55" t="s">
        <v>137</v>
      </c>
      <c r="I6" s="77">
        <v>70</v>
      </c>
      <c r="J6" s="78"/>
      <c r="K6" s="53">
        <v>2</v>
      </c>
      <c r="L6" s="53">
        <v>0</v>
      </c>
      <c r="M6" s="53">
        <v>7</v>
      </c>
      <c r="N6" s="53">
        <v>5</v>
      </c>
      <c r="O6" s="53">
        <v>3</v>
      </c>
      <c r="P6" s="53">
        <v>6</v>
      </c>
      <c r="Q6" s="53">
        <v>1</v>
      </c>
      <c r="R6" s="53">
        <v>0</v>
      </c>
      <c r="S6" s="53">
        <v>0</v>
      </c>
    </row>
    <row r="7" spans="3:19" ht="26.25" thickBot="1">
      <c r="C7" s="52" t="s">
        <v>131</v>
      </c>
      <c r="D7" s="53">
        <v>24</v>
      </c>
      <c r="E7" s="53">
        <v>14</v>
      </c>
      <c r="F7" s="53"/>
      <c r="G7" s="54">
        <v>96</v>
      </c>
      <c r="H7" s="55" t="s">
        <v>138</v>
      </c>
      <c r="I7" s="77">
        <v>77.17</v>
      </c>
      <c r="J7" s="78"/>
      <c r="K7" s="53">
        <v>2</v>
      </c>
      <c r="L7" s="53">
        <v>1</v>
      </c>
      <c r="M7" s="53">
        <v>4</v>
      </c>
      <c r="N7" s="53">
        <v>6</v>
      </c>
      <c r="O7" s="53">
        <v>1</v>
      </c>
      <c r="P7" s="53">
        <v>6</v>
      </c>
      <c r="Q7" s="53">
        <v>3</v>
      </c>
      <c r="R7" s="53">
        <v>1</v>
      </c>
      <c r="S7" s="53">
        <v>0</v>
      </c>
    </row>
    <row r="8" spans="3:19" ht="26.25" thickBot="1">
      <c r="C8" s="52" t="s">
        <v>132</v>
      </c>
      <c r="D8" s="53">
        <v>24</v>
      </c>
      <c r="E8" s="53">
        <v>11</v>
      </c>
      <c r="F8" s="53"/>
      <c r="G8" s="54">
        <v>93</v>
      </c>
      <c r="H8" s="55" t="s">
        <v>137</v>
      </c>
      <c r="I8" s="77">
        <v>72.83</v>
      </c>
      <c r="J8" s="78"/>
      <c r="K8" s="53">
        <v>1</v>
      </c>
      <c r="L8" s="53">
        <v>2</v>
      </c>
      <c r="M8" s="53">
        <v>6</v>
      </c>
      <c r="N8" s="53">
        <v>4</v>
      </c>
      <c r="O8" s="53">
        <v>3</v>
      </c>
      <c r="P8" s="53">
        <v>4</v>
      </c>
      <c r="Q8" s="53">
        <v>3</v>
      </c>
      <c r="R8" s="53">
        <v>1</v>
      </c>
      <c r="S8" s="53">
        <v>0</v>
      </c>
    </row>
    <row r="9" spans="3:19" ht="26.25" thickBot="1">
      <c r="C9" s="52" t="s">
        <v>133</v>
      </c>
      <c r="D9" s="53">
        <v>5</v>
      </c>
      <c r="E9" s="53">
        <v>2</v>
      </c>
      <c r="F9" s="53"/>
      <c r="G9" s="54">
        <v>86</v>
      </c>
      <c r="H9" s="55" t="s">
        <v>137</v>
      </c>
      <c r="I9" s="77">
        <v>74.4</v>
      </c>
      <c r="J9" s="78"/>
      <c r="K9" s="53">
        <v>0</v>
      </c>
      <c r="L9" s="53">
        <v>0</v>
      </c>
      <c r="M9" s="53">
        <v>2</v>
      </c>
      <c r="N9" s="53">
        <v>0</v>
      </c>
      <c r="O9" s="53">
        <v>2</v>
      </c>
      <c r="P9" s="53">
        <v>1</v>
      </c>
      <c r="Q9" s="53">
        <v>0</v>
      </c>
      <c r="R9" s="53">
        <v>0</v>
      </c>
      <c r="S9" s="53">
        <v>0</v>
      </c>
    </row>
    <row r="10" spans="3:19" ht="15.75" thickBot="1">
      <c r="C10" s="52" t="s">
        <v>134</v>
      </c>
      <c r="D10" s="53">
        <v>17</v>
      </c>
      <c r="E10" s="53">
        <v>5</v>
      </c>
      <c r="F10" s="53"/>
      <c r="G10" s="54">
        <v>85</v>
      </c>
      <c r="H10" s="55" t="s">
        <v>136</v>
      </c>
      <c r="I10" s="77">
        <v>52.25</v>
      </c>
      <c r="J10" s="78"/>
      <c r="K10" s="53">
        <v>1</v>
      </c>
      <c r="L10" s="53">
        <v>1</v>
      </c>
      <c r="M10" s="53">
        <v>1</v>
      </c>
      <c r="N10" s="53">
        <v>1</v>
      </c>
      <c r="O10" s="53">
        <v>5</v>
      </c>
      <c r="P10" s="53">
        <v>5</v>
      </c>
      <c r="Q10" s="53">
        <v>1</v>
      </c>
      <c r="R10" s="53">
        <v>2</v>
      </c>
      <c r="S10" s="53">
        <v>0</v>
      </c>
    </row>
    <row r="11" spans="3:19" ht="26.25" thickBot="1">
      <c r="C11" s="52" t="s">
        <v>135</v>
      </c>
      <c r="D11" s="53">
        <v>2</v>
      </c>
      <c r="E11" s="53">
        <v>1</v>
      </c>
      <c r="F11" s="53"/>
      <c r="G11" s="54">
        <v>93</v>
      </c>
      <c r="H11" s="55" t="s">
        <v>139</v>
      </c>
      <c r="I11" s="77">
        <v>81</v>
      </c>
      <c r="J11" s="78"/>
      <c r="K11" s="53">
        <v>0</v>
      </c>
      <c r="L11" s="53">
        <v>1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1</v>
      </c>
      <c r="S11" s="53">
        <v>0</v>
      </c>
    </row>
    <row r="12" spans="11:19" ht="15">
      <c r="K12">
        <f>SUM(K5:K11)</f>
        <v>7</v>
      </c>
      <c r="L12">
        <f aca="true" t="shared" si="0" ref="L12:S12">SUM(L5:L11)</f>
        <v>7</v>
      </c>
      <c r="M12">
        <f t="shared" si="0"/>
        <v>22</v>
      </c>
      <c r="N12">
        <f t="shared" si="0"/>
        <v>20</v>
      </c>
      <c r="O12">
        <f t="shared" si="0"/>
        <v>18</v>
      </c>
      <c r="P12">
        <f t="shared" si="0"/>
        <v>24</v>
      </c>
      <c r="Q12">
        <f t="shared" si="0"/>
        <v>16</v>
      </c>
      <c r="R12">
        <f t="shared" si="0"/>
        <v>6</v>
      </c>
      <c r="S12">
        <f t="shared" si="0"/>
        <v>0</v>
      </c>
    </row>
    <row r="15" ht="15.75" thickBot="1"/>
    <row r="16" spans="3:18" ht="64.5" thickBot="1">
      <c r="C16" s="50" t="s">
        <v>121</v>
      </c>
      <c r="D16" s="56" t="s">
        <v>122</v>
      </c>
      <c r="E16" s="56" t="s">
        <v>123</v>
      </c>
      <c r="F16" s="56" t="s">
        <v>124</v>
      </c>
      <c r="G16" s="56" t="s">
        <v>125</v>
      </c>
      <c r="H16" s="56" t="s">
        <v>126</v>
      </c>
      <c r="I16" s="56" t="s">
        <v>127</v>
      </c>
      <c r="J16" s="56" t="s">
        <v>4</v>
      </c>
      <c r="K16" s="56" t="s">
        <v>2</v>
      </c>
      <c r="L16" s="56" t="s">
        <v>1</v>
      </c>
      <c r="M16" s="56" t="s">
        <v>3</v>
      </c>
      <c r="N16" s="56" t="s">
        <v>0</v>
      </c>
      <c r="O16" s="56" t="s">
        <v>5</v>
      </c>
      <c r="P16" s="56" t="s">
        <v>6</v>
      </c>
      <c r="Q16" s="56" t="s">
        <v>7</v>
      </c>
      <c r="R16" s="56" t="s">
        <v>128</v>
      </c>
    </row>
    <row r="17" spans="3:18" ht="26.25" thickBot="1">
      <c r="C17" s="52" t="s">
        <v>129</v>
      </c>
      <c r="D17" s="53">
        <v>44</v>
      </c>
      <c r="E17" s="53">
        <v>35</v>
      </c>
      <c r="F17" s="53"/>
      <c r="G17" s="54">
        <v>98</v>
      </c>
      <c r="H17" s="69" t="s">
        <v>94</v>
      </c>
      <c r="I17" s="53">
        <v>83.84</v>
      </c>
      <c r="J17" s="53">
        <v>6</v>
      </c>
      <c r="K17" s="53">
        <v>5</v>
      </c>
      <c r="L17" s="53">
        <v>10</v>
      </c>
      <c r="M17" s="53">
        <v>4</v>
      </c>
      <c r="N17" s="53">
        <v>6</v>
      </c>
      <c r="O17" s="53">
        <v>8</v>
      </c>
      <c r="P17" s="53">
        <v>5</v>
      </c>
      <c r="Q17" s="53">
        <v>0</v>
      </c>
      <c r="R17" s="53">
        <v>0</v>
      </c>
    </row>
    <row r="18" spans="3:18" ht="15.75" thickBot="1">
      <c r="C18" s="52" t="s">
        <v>134</v>
      </c>
      <c r="D18" s="53">
        <v>27</v>
      </c>
      <c r="E18" s="53">
        <v>18</v>
      </c>
      <c r="F18" s="53"/>
      <c r="G18" s="54">
        <v>96</v>
      </c>
      <c r="H18" s="69" t="s">
        <v>120</v>
      </c>
      <c r="I18" s="53">
        <v>80.44</v>
      </c>
      <c r="J18" s="53">
        <v>3</v>
      </c>
      <c r="K18" s="53">
        <v>6</v>
      </c>
      <c r="L18" s="53">
        <v>6</v>
      </c>
      <c r="M18" s="53">
        <v>0</v>
      </c>
      <c r="N18" s="53">
        <v>5</v>
      </c>
      <c r="O18" s="53">
        <v>3</v>
      </c>
      <c r="P18" s="53">
        <v>4</v>
      </c>
      <c r="Q18" s="53">
        <v>0</v>
      </c>
      <c r="R18" s="53">
        <v>0</v>
      </c>
    </row>
    <row r="19" spans="3:18" ht="26.25" thickBot="1">
      <c r="C19" s="52" t="s">
        <v>133</v>
      </c>
      <c r="D19" s="53">
        <v>35</v>
      </c>
      <c r="E19" s="53">
        <v>18</v>
      </c>
      <c r="F19" s="53"/>
      <c r="G19" s="54">
        <v>96</v>
      </c>
      <c r="H19" s="69" t="s">
        <v>94</v>
      </c>
      <c r="I19" s="53">
        <v>77.31</v>
      </c>
      <c r="J19" s="53">
        <v>5</v>
      </c>
      <c r="K19" s="53">
        <v>4</v>
      </c>
      <c r="L19" s="53">
        <v>6</v>
      </c>
      <c r="M19" s="53">
        <v>2</v>
      </c>
      <c r="N19" s="53">
        <v>10</v>
      </c>
      <c r="O19" s="53">
        <v>6</v>
      </c>
      <c r="P19" s="53">
        <v>2</v>
      </c>
      <c r="Q19" s="53">
        <v>0</v>
      </c>
      <c r="R19" s="53">
        <v>0</v>
      </c>
    </row>
    <row r="20" spans="3:18" ht="15.75" thickBot="1">
      <c r="C20" s="52" t="s">
        <v>140</v>
      </c>
      <c r="D20" s="53">
        <v>44</v>
      </c>
      <c r="E20" s="53">
        <v>23</v>
      </c>
      <c r="F20" s="53"/>
      <c r="G20" s="54">
        <v>96</v>
      </c>
      <c r="H20" s="69" t="s">
        <v>94</v>
      </c>
      <c r="I20" s="53">
        <v>80.91</v>
      </c>
      <c r="J20" s="53">
        <v>12</v>
      </c>
      <c r="K20" s="53">
        <v>5</v>
      </c>
      <c r="L20" s="53">
        <v>4</v>
      </c>
      <c r="M20" s="53">
        <v>1</v>
      </c>
      <c r="N20" s="53">
        <v>1</v>
      </c>
      <c r="O20" s="53">
        <v>18</v>
      </c>
      <c r="P20" s="53">
        <v>3</v>
      </c>
      <c r="Q20" s="53">
        <v>0</v>
      </c>
      <c r="R20" s="53">
        <v>0</v>
      </c>
    </row>
    <row r="21" spans="3:18" ht="26.25" thickBot="1">
      <c r="C21" s="52" t="s">
        <v>141</v>
      </c>
      <c r="D21" s="53">
        <v>44</v>
      </c>
      <c r="E21" s="53">
        <v>20</v>
      </c>
      <c r="F21" s="53"/>
      <c r="G21" s="54">
        <v>97</v>
      </c>
      <c r="H21" s="55" t="s">
        <v>94</v>
      </c>
      <c r="I21" s="53">
        <v>80.07</v>
      </c>
      <c r="J21" s="53">
        <v>11</v>
      </c>
      <c r="K21" s="53">
        <v>5</v>
      </c>
      <c r="L21" s="53">
        <v>4</v>
      </c>
      <c r="M21" s="53">
        <v>0</v>
      </c>
      <c r="N21" s="53">
        <v>0</v>
      </c>
      <c r="O21" s="53">
        <v>22</v>
      </c>
      <c r="P21" s="53">
        <v>2</v>
      </c>
      <c r="Q21" s="53">
        <v>0</v>
      </c>
      <c r="R21" s="53">
        <v>0</v>
      </c>
    </row>
    <row r="22" spans="3:18" ht="15.75" thickBot="1">
      <c r="C22" s="52" t="s">
        <v>142</v>
      </c>
      <c r="D22" s="53">
        <v>9</v>
      </c>
      <c r="E22" s="53">
        <v>7</v>
      </c>
      <c r="F22" s="53"/>
      <c r="G22" s="54">
        <v>96</v>
      </c>
      <c r="H22" s="55" t="s">
        <v>95</v>
      </c>
      <c r="I22" s="53">
        <v>85</v>
      </c>
      <c r="J22" s="53">
        <v>1</v>
      </c>
      <c r="K22" s="53">
        <v>3</v>
      </c>
      <c r="L22" s="53">
        <v>1</v>
      </c>
      <c r="M22" s="53">
        <v>2</v>
      </c>
      <c r="N22" s="53">
        <v>0</v>
      </c>
      <c r="O22" s="53">
        <v>1</v>
      </c>
      <c r="P22" s="53">
        <v>0</v>
      </c>
      <c r="Q22" s="53">
        <v>1</v>
      </c>
      <c r="R22" s="53">
        <v>0</v>
      </c>
    </row>
    <row r="23" spans="3:18" ht="26.25" thickBot="1">
      <c r="C23" s="52" t="s">
        <v>143</v>
      </c>
      <c r="D23" s="53">
        <v>17</v>
      </c>
      <c r="E23" s="53">
        <v>11</v>
      </c>
      <c r="F23" s="53"/>
      <c r="G23" s="54">
        <v>96</v>
      </c>
      <c r="H23" s="55" t="s">
        <v>94</v>
      </c>
      <c r="I23" s="53">
        <v>84.29</v>
      </c>
      <c r="J23" s="53">
        <v>2</v>
      </c>
      <c r="K23" s="53">
        <v>5</v>
      </c>
      <c r="L23" s="53">
        <v>2</v>
      </c>
      <c r="M23" s="53">
        <v>1</v>
      </c>
      <c r="N23" s="53">
        <v>1</v>
      </c>
      <c r="O23" s="53">
        <v>0</v>
      </c>
      <c r="P23" s="53">
        <v>1</v>
      </c>
      <c r="Q23" s="53">
        <v>5</v>
      </c>
      <c r="R23" s="53">
        <v>0</v>
      </c>
    </row>
    <row r="24" spans="3:18" ht="15.75" thickBot="1">
      <c r="C24" s="74"/>
      <c r="D24" s="75"/>
      <c r="E24" s="75"/>
      <c r="F24" s="75"/>
      <c r="G24" s="75"/>
      <c r="H24" s="76"/>
      <c r="I24" s="53" t="s">
        <v>144</v>
      </c>
      <c r="J24" s="53">
        <f>SUM(J17:J23)</f>
        <v>40</v>
      </c>
      <c r="K24" s="53">
        <f aca="true" t="shared" si="1" ref="K24:R24">SUM(K17:K23)</f>
        <v>33</v>
      </c>
      <c r="L24" s="53">
        <f t="shared" si="1"/>
        <v>33</v>
      </c>
      <c r="M24" s="53">
        <f t="shared" si="1"/>
        <v>10</v>
      </c>
      <c r="N24" s="53">
        <f t="shared" si="1"/>
        <v>23</v>
      </c>
      <c r="O24" s="53">
        <f t="shared" si="1"/>
        <v>58</v>
      </c>
      <c r="P24" s="53">
        <f t="shared" si="1"/>
        <v>17</v>
      </c>
      <c r="Q24" s="53">
        <f t="shared" si="1"/>
        <v>6</v>
      </c>
      <c r="R24" s="53">
        <f t="shared" si="1"/>
        <v>0</v>
      </c>
    </row>
    <row r="38" ht="15">
      <c r="T38">
        <f aca="true" t="shared" si="2" ref="T38:T39">+S38-D38</f>
        <v>0</v>
      </c>
    </row>
    <row r="39" ht="15">
      <c r="T39">
        <f t="shared" si="2"/>
        <v>0</v>
      </c>
    </row>
  </sheetData>
  <mergeCells count="9">
    <mergeCell ref="C24:H24"/>
    <mergeCell ref="I10:J10"/>
    <mergeCell ref="I11:J11"/>
    <mergeCell ref="I4:J4"/>
    <mergeCell ref="I5:J5"/>
    <mergeCell ref="I6:J6"/>
    <mergeCell ref="I7:J7"/>
    <mergeCell ref="I8:J8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KAVITA</cp:lastModifiedBy>
  <cp:lastPrinted>2021-07-30T11:03:41Z</cp:lastPrinted>
  <dcterms:created xsi:type="dcterms:W3CDTF">2016-05-21T06:16:39Z</dcterms:created>
  <dcterms:modified xsi:type="dcterms:W3CDTF">2021-08-13T08:24:31Z</dcterms:modified>
  <cp:category/>
  <cp:version/>
  <cp:contentType/>
  <cp:contentStatus/>
</cp:coreProperties>
</file>