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4240" windowHeight="13140" activeTab="2"/>
  </bookViews>
  <sheets>
    <sheet name="Science" sheetId="2" r:id="rId1"/>
    <sheet name="Comm" sheetId="3" r:id="rId2"/>
    <sheet name="Comm (2)" sheetId="4" r:id="rId3"/>
    <sheet name="Science (2)" sheetId="5" r:id="rId4"/>
    <sheet name="Comm (3)" sheetId="6" r:id="rId5"/>
    <sheet name="Science (3)" sheetId="7" r:id="rId6"/>
    <sheet name="Sheet3" sheetId="8" r:id="rId7"/>
  </sheets>
  <definedNames/>
  <calcPr calcId="191029"/>
</workbook>
</file>

<file path=xl/sharedStrings.xml><?xml version="1.0" encoding="utf-8"?>
<sst xmlns="http://schemas.openxmlformats.org/spreadsheetml/2006/main" count="1885" uniqueCount="143">
  <si>
    <t>C1</t>
  </si>
  <si>
    <t>B1</t>
  </si>
  <si>
    <t>A2</t>
  </si>
  <si>
    <t>B2</t>
  </si>
  <si>
    <t>A1</t>
  </si>
  <si>
    <t>C2</t>
  </si>
  <si>
    <t>D1</t>
  </si>
  <si>
    <t>D2</t>
  </si>
  <si>
    <t>RESULT-CBSE CLASS-XIIth ( SCIENCE)</t>
  </si>
  <si>
    <t>044</t>
  </si>
  <si>
    <t>041</t>
  </si>
  <si>
    <t>042</t>
  </si>
  <si>
    <t>043</t>
  </si>
  <si>
    <t>Roll no</t>
  </si>
  <si>
    <t>Eng</t>
  </si>
  <si>
    <t>Hin</t>
  </si>
  <si>
    <t>Comp</t>
  </si>
  <si>
    <t>Bio</t>
  </si>
  <si>
    <t>Mat</t>
  </si>
  <si>
    <t>Phy</t>
  </si>
  <si>
    <t>Chem</t>
  </si>
  <si>
    <t>Tot</t>
  </si>
  <si>
    <t>Per</t>
  </si>
  <si>
    <t>Result</t>
  </si>
  <si>
    <t>Div</t>
  </si>
  <si>
    <t>Pass</t>
  </si>
  <si>
    <t>I</t>
  </si>
  <si>
    <t>II</t>
  </si>
  <si>
    <t>RANK HOLDERS</t>
  </si>
  <si>
    <t>BAL BHARATI PUBLIC SCHOOL, CRWS NISHATPURA, BHOPAL</t>
  </si>
  <si>
    <t>RESULT-CBSE CLASS-XIIth ( COMMERCE)</t>
  </si>
  <si>
    <t>030</t>
  </si>
  <si>
    <t>054</t>
  </si>
  <si>
    <t>055</t>
  </si>
  <si>
    <t>Name of Candidate</t>
  </si>
  <si>
    <t>Eco</t>
  </si>
  <si>
    <t>Bus</t>
  </si>
  <si>
    <t>Acc</t>
  </si>
  <si>
    <t>BAL BHARATI PUBLIC SCHOOL,CRWS NISHATPURA, BHOPAL.</t>
  </si>
  <si>
    <t>Science</t>
  </si>
  <si>
    <t>Commerce</t>
  </si>
  <si>
    <t>Hindi</t>
  </si>
  <si>
    <t>Maths</t>
  </si>
  <si>
    <t>B.St.</t>
  </si>
  <si>
    <t>Total</t>
  </si>
  <si>
    <t>%</t>
  </si>
  <si>
    <t>Comm</t>
  </si>
  <si>
    <t>COMP</t>
  </si>
  <si>
    <t>Student's Name</t>
  </si>
  <si>
    <t>SESSION-2019-2020</t>
  </si>
  <si>
    <t>Abdul  Sameer</t>
  </si>
  <si>
    <t xml:space="preserve">Akash Litoriya  </t>
  </si>
  <si>
    <t>Akriti  Singh</t>
  </si>
  <si>
    <t>Anjali  Pathak</t>
  </si>
  <si>
    <t>Anushka  Prajapati</t>
  </si>
  <si>
    <t>Apeksha  Maravi</t>
  </si>
  <si>
    <t>Aryan Singh  Guleria</t>
  </si>
  <si>
    <t>Avleen  Kaur</t>
  </si>
  <si>
    <t xml:space="preserve">Ayaan Pathan  </t>
  </si>
  <si>
    <t>Deepti  Arya</t>
  </si>
  <si>
    <t>Devanshu  Kaithwas</t>
  </si>
  <si>
    <t>Dhanjeet Kumar  Singh</t>
  </si>
  <si>
    <t>Divyansh  Kamlesh</t>
  </si>
  <si>
    <t xml:space="preserve">Eelesh Paliwal  </t>
  </si>
  <si>
    <t>Himanshu  Manware</t>
  </si>
  <si>
    <t>Insha  Sadaf</t>
  </si>
  <si>
    <t xml:space="preserve">Kshitij Yadav  </t>
  </si>
  <si>
    <t xml:space="preserve">Mohd Sameer  </t>
  </si>
  <si>
    <t xml:space="preserve">Nandini Thakur  </t>
  </si>
  <si>
    <t xml:space="preserve">Rajnish Trivedi  </t>
  </si>
  <si>
    <t xml:space="preserve">Riya Mahobiya  </t>
  </si>
  <si>
    <t>Sandeep  Sahu</t>
  </si>
  <si>
    <t>Saniya  Khan</t>
  </si>
  <si>
    <t>Shrashti  Verma</t>
  </si>
  <si>
    <t>Somesh  Pandey</t>
  </si>
  <si>
    <t xml:space="preserve">Surbhi Prajapati  </t>
  </si>
  <si>
    <t>Tapasya  Dimree</t>
  </si>
  <si>
    <t>Tejas R  Jagtap</t>
  </si>
  <si>
    <t xml:space="preserve">Tejas Singh  </t>
  </si>
  <si>
    <t>Vipendra  Singh</t>
  </si>
  <si>
    <t>Yuvraj  Palariya</t>
  </si>
  <si>
    <t>283</t>
  </si>
  <si>
    <t>Aaqib  Khan</t>
  </si>
  <si>
    <t>Abhay  Lachhey</t>
  </si>
  <si>
    <t>Akansha  Yadav</t>
  </si>
  <si>
    <t xml:space="preserve">Akshita Mahawar  </t>
  </si>
  <si>
    <t xml:space="preserve">Anmol Malviya  </t>
  </si>
  <si>
    <t>Archana  Saini</t>
  </si>
  <si>
    <t>Bobby  Jadia</t>
  </si>
  <si>
    <t>Deepesh  Jain</t>
  </si>
  <si>
    <t>Ekta  Sahu</t>
  </si>
  <si>
    <t>Harsh S  Rajput</t>
  </si>
  <si>
    <t>Ila  Baquai</t>
  </si>
  <si>
    <t xml:space="preserve">Jay Singh  </t>
  </si>
  <si>
    <t>Jayesh  Jain</t>
  </si>
  <si>
    <t xml:space="preserve">Kanishka Sarathe  </t>
  </si>
  <si>
    <t>Mehul  Solanki</t>
  </si>
  <si>
    <t>Mohd Zaid  Sohail</t>
  </si>
  <si>
    <t>Muskan  Gautam</t>
  </si>
  <si>
    <t>Neenu M  Vijay</t>
  </si>
  <si>
    <t xml:space="preserve">Nikhar Dubey  </t>
  </si>
  <si>
    <t>Ojhal  Sharma</t>
  </si>
  <si>
    <t>Prakhar  Sharma</t>
  </si>
  <si>
    <t>Priyanshi  Rathore</t>
  </si>
  <si>
    <t>Rahul  Pandey</t>
  </si>
  <si>
    <t xml:space="preserve">Raj Yadav  </t>
  </si>
  <si>
    <t xml:space="preserve">Saloni Kushwaha  </t>
  </si>
  <si>
    <t>Seema  Mall</t>
  </si>
  <si>
    <t>Sobiya  Ali</t>
  </si>
  <si>
    <t>Sparsh  Pandey</t>
  </si>
  <si>
    <t>Syed Raza Abbas  Naqvi</t>
  </si>
  <si>
    <t xml:space="preserve">Tejasva Kumar Sahu  </t>
  </si>
  <si>
    <t>Vaishali  Suryawanshi</t>
  </si>
  <si>
    <t xml:space="preserve">Vaishnav Sharma  </t>
  </si>
  <si>
    <t xml:space="preserve">Vishal Shakya  </t>
  </si>
  <si>
    <t>E</t>
  </si>
  <si>
    <t>Z</t>
  </si>
  <si>
    <t>X</t>
  </si>
  <si>
    <t>Y</t>
  </si>
  <si>
    <t>L</t>
  </si>
  <si>
    <t>M</t>
  </si>
  <si>
    <t>N</t>
  </si>
  <si>
    <t>O</t>
  </si>
  <si>
    <t>P</t>
  </si>
  <si>
    <t>SUBJECT</t>
  </si>
  <si>
    <t>NO. OF STUDENTS APPEARED</t>
  </si>
  <si>
    <t>NO. OF DISTN</t>
  </si>
  <si>
    <t>%AGE (OF DISTN)</t>
  </si>
  <si>
    <t>HIGHEST SCORE</t>
  </si>
  <si>
    <t>NAME OF THE STUDENT</t>
  </si>
  <si>
    <t>SUBJECT AVG</t>
  </si>
  <si>
    <t>ENGLISH CORE 301</t>
  </si>
  <si>
    <t>Saloni Kushwaha</t>
  </si>
  <si>
    <t>Ekta Sahu</t>
  </si>
  <si>
    <t>-</t>
  </si>
  <si>
    <t>ACCOUNTANCY  55</t>
  </si>
  <si>
    <t>BUSINESS STUDIES 54</t>
  </si>
  <si>
    <t>ECONOMICS 30</t>
  </si>
  <si>
    <t>MATHEMATICS 41</t>
  </si>
  <si>
    <t>Harsh S Rajput</t>
  </si>
  <si>
    <t>HINDI 302</t>
  </si>
  <si>
    <t>COMPUTER SCIENCE 83 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</si>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</sst>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 quotePrefix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164" fontId="19" fillId="0" borderId="0" xfId="15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0" xfId="0" applyFont="1" applyFill="1"/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 quotePrefix="1">
      <alignment horizontal="center"/>
    </xf>
    <xf numFmtId="0" fontId="19" fillId="34" borderId="0" xfId="0" applyFont="1" applyFill="1" applyBorder="1"/>
    <xf numFmtId="0" fontId="21" fillId="34" borderId="0" xfId="0" applyFont="1" applyFill="1" applyBorder="1" applyAlignment="1">
      <alignment horizontal="center"/>
    </xf>
    <xf numFmtId="1" fontId="21" fillId="34" borderId="0" xfId="0" applyNumberFormat="1" applyFont="1" applyFill="1" applyBorder="1"/>
    <xf numFmtId="0" fontId="18" fillId="34" borderId="0" xfId="0" applyFont="1" applyFill="1" applyBorder="1" applyAlignment="1">
      <alignment horizontal="center"/>
    </xf>
    <xf numFmtId="2" fontId="21" fillId="34" borderId="0" xfId="0" applyNumberFormat="1" applyFont="1" applyFill="1" applyBorder="1" applyAlignment="1">
      <alignment horizontal="center"/>
    </xf>
    <xf numFmtId="2" fontId="18" fillId="34" borderId="0" xfId="0" applyNumberFormat="1" applyFont="1" applyFill="1" applyBorder="1" applyAlignment="1">
      <alignment horizontal="center"/>
    </xf>
    <xf numFmtId="0" fontId="18" fillId="34" borderId="0" xfId="0" applyFont="1" applyFill="1" applyBorder="1"/>
    <xf numFmtId="0" fontId="19" fillId="34" borderId="10" xfId="0" applyFont="1" applyFill="1" applyBorder="1" applyAlignment="1">
      <alignment horizontal="center"/>
    </xf>
    <xf numFmtId="10" fontId="18" fillId="34" borderId="0" xfId="0" applyNumberFormat="1" applyFont="1" applyFill="1" applyAlignment="1">
      <alignment horizontal="center"/>
    </xf>
    <xf numFmtId="164" fontId="18" fillId="34" borderId="0" xfId="15" applyNumberFormat="1" applyFont="1" applyFill="1" applyAlignment="1">
      <alignment horizontal="center"/>
    </xf>
    <xf numFmtId="0" fontId="19" fillId="34" borderId="0" xfId="0" applyFont="1" applyFill="1" applyAlignment="1">
      <alignment horizontal="left"/>
    </xf>
    <xf numFmtId="2" fontId="18" fillId="0" borderId="0" xfId="0" applyNumberFormat="1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0" xfId="0" applyBorder="1"/>
    <xf numFmtId="0" fontId="18" fillId="0" borderId="10" xfId="0" applyFont="1" applyFill="1" applyBorder="1"/>
    <xf numFmtId="1" fontId="18" fillId="0" borderId="0" xfId="0" applyNumberFormat="1" applyFont="1" applyFill="1" applyBorder="1"/>
    <xf numFmtId="0" fontId="18" fillId="0" borderId="0" xfId="0" applyFont="1" applyFill="1" applyBorder="1"/>
    <xf numFmtId="0" fontId="22" fillId="0" borderId="10" xfId="0" applyFont="1" applyFill="1" applyBorder="1"/>
    <xf numFmtId="0" fontId="18" fillId="34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8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1"/>
  <sheetViews>
    <sheetView workbookViewId="0" topLeftCell="A1">
      <pane xSplit="11" ySplit="14" topLeftCell="L27" activePane="bottomRight" state="frozen"/>
      <selection pane="topRight" activeCell="L1" sqref="L1"/>
      <selection pane="bottomLeft" activeCell="A15" sqref="A15"/>
      <selection pane="bottomRight" activeCell="W8" sqref="W8"/>
    </sheetView>
  </sheetViews>
  <sheetFormatPr defaultColWidth="9.140625" defaultRowHeight="15"/>
  <cols>
    <col min="1" max="1" width="9.28125" style="19" bestFit="1" customWidth="1"/>
    <col min="2" max="2" width="11.28125" style="34" bestFit="1" customWidth="1"/>
    <col min="3" max="3" width="24.8515625" style="34" customWidth="1"/>
    <col min="4" max="4" width="8.28125" style="19" customWidth="1"/>
    <col min="5" max="5" width="6.8515625" style="19" customWidth="1"/>
    <col min="6" max="6" width="6.140625" style="19" customWidth="1"/>
    <col min="7" max="7" width="5.8515625" style="19" customWidth="1"/>
    <col min="8" max="8" width="7.421875" style="19" customWidth="1"/>
    <col min="9" max="9" width="6.7109375" style="19" customWidth="1"/>
    <col min="10" max="10" width="7.140625" style="19" customWidth="1"/>
    <col min="11" max="11" width="6.421875" style="19" customWidth="1"/>
    <col min="12" max="12" width="7.421875" style="19" customWidth="1"/>
    <col min="13" max="13" width="6.00390625" style="19" customWidth="1"/>
    <col min="14" max="14" width="6.57421875" style="19" customWidth="1"/>
    <col min="15" max="15" width="6.421875" style="19" customWidth="1"/>
    <col min="16" max="16" width="7.00390625" style="19" customWidth="1"/>
    <col min="17" max="17" width="6.7109375" style="19" customWidth="1"/>
    <col min="18" max="19" width="9.28125" style="19" bestFit="1" customWidth="1"/>
    <col min="20" max="21" width="9.140625" style="19" customWidth="1"/>
    <col min="22" max="16384" width="9.140625" style="20" customWidth="1"/>
  </cols>
  <sheetData>
    <row r="1" spans="2:21" ht="15">
      <c r="B1" s="58" t="s">
        <v>29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2:21" ht="15">
      <c r="B2" s="59" t="s">
        <v>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2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21" ht="15">
      <c r="B4" s="21"/>
      <c r="C4" s="21"/>
      <c r="D4" s="22">
        <v>301</v>
      </c>
      <c r="E4" s="22">
        <v>301</v>
      </c>
      <c r="F4" s="22">
        <v>302</v>
      </c>
      <c r="G4" s="22">
        <v>302</v>
      </c>
      <c r="H4" s="23" t="s">
        <v>81</v>
      </c>
      <c r="I4" s="23" t="s">
        <v>81</v>
      </c>
      <c r="J4" s="23" t="s">
        <v>9</v>
      </c>
      <c r="K4" s="23" t="s">
        <v>9</v>
      </c>
      <c r="L4" s="23" t="s">
        <v>10</v>
      </c>
      <c r="M4" s="23" t="s">
        <v>10</v>
      </c>
      <c r="N4" s="23" t="s">
        <v>11</v>
      </c>
      <c r="O4" s="23" t="s">
        <v>11</v>
      </c>
      <c r="P4" s="23" t="s">
        <v>12</v>
      </c>
      <c r="Q4" s="23" t="s">
        <v>12</v>
      </c>
      <c r="R4" s="22"/>
      <c r="S4" s="22"/>
      <c r="T4" s="22"/>
      <c r="U4" s="22"/>
    </row>
    <row r="5" spans="2:21" ht="15">
      <c r="B5" s="18" t="s">
        <v>13</v>
      </c>
      <c r="C5" s="18" t="s">
        <v>48</v>
      </c>
      <c r="D5" s="18" t="s">
        <v>14</v>
      </c>
      <c r="E5" s="18" t="s">
        <v>14</v>
      </c>
      <c r="F5" s="18" t="s">
        <v>15</v>
      </c>
      <c r="G5" s="18" t="s">
        <v>15</v>
      </c>
      <c r="H5" s="18" t="s">
        <v>16</v>
      </c>
      <c r="I5" s="18" t="s">
        <v>16</v>
      </c>
      <c r="J5" s="18" t="s">
        <v>17</v>
      </c>
      <c r="K5" s="18" t="s">
        <v>17</v>
      </c>
      <c r="L5" s="18" t="s">
        <v>18</v>
      </c>
      <c r="M5" s="18" t="s">
        <v>18</v>
      </c>
      <c r="N5" s="18" t="s">
        <v>19</v>
      </c>
      <c r="O5" s="18" t="s">
        <v>19</v>
      </c>
      <c r="P5" s="18" t="s">
        <v>20</v>
      </c>
      <c r="Q5" s="18" t="s">
        <v>20</v>
      </c>
      <c r="R5" s="18" t="s">
        <v>21</v>
      </c>
      <c r="S5" s="18" t="s">
        <v>22</v>
      </c>
      <c r="T5" s="18" t="s">
        <v>23</v>
      </c>
      <c r="U5" s="18" t="s">
        <v>24</v>
      </c>
    </row>
    <row r="6" spans="1:21" ht="15">
      <c r="A6" s="19">
        <v>1</v>
      </c>
      <c r="B6" s="17">
        <v>19602529</v>
      </c>
      <c r="C6" s="39" t="s">
        <v>50</v>
      </c>
      <c r="D6" s="17">
        <v>88</v>
      </c>
      <c r="E6" s="17" t="s">
        <v>1</v>
      </c>
      <c r="F6" s="17">
        <v>86</v>
      </c>
      <c r="G6" s="17" t="s">
        <v>2</v>
      </c>
      <c r="H6" s="18"/>
      <c r="I6" s="18"/>
      <c r="J6" s="18"/>
      <c r="K6" s="18"/>
      <c r="L6" s="17">
        <v>85</v>
      </c>
      <c r="M6" s="17" t="s">
        <v>1</v>
      </c>
      <c r="N6" s="17">
        <v>88</v>
      </c>
      <c r="O6" s="17" t="s">
        <v>2</v>
      </c>
      <c r="P6" s="17">
        <v>79</v>
      </c>
      <c r="Q6" s="17" t="s">
        <v>1</v>
      </c>
      <c r="R6" s="18">
        <f aca="true" t="shared" si="0" ref="R6:R36">+D6+F6+H6+J6+L6+N6+P6</f>
        <v>426</v>
      </c>
      <c r="S6" s="18">
        <f aca="true" t="shared" si="1" ref="S6:S36">+(D6+F6+H6+J6+L6+N6+P6)*100/500</f>
        <v>85.2</v>
      </c>
      <c r="T6" s="18" t="s">
        <v>25</v>
      </c>
      <c r="U6" s="18" t="s">
        <v>26</v>
      </c>
    </row>
    <row r="7" spans="1:21" ht="15">
      <c r="A7" s="19">
        <f>+A6+1</f>
        <v>2</v>
      </c>
      <c r="B7" s="17">
        <v>19602530</v>
      </c>
      <c r="C7" s="39" t="s">
        <v>51</v>
      </c>
      <c r="D7" s="17">
        <v>79</v>
      </c>
      <c r="E7" s="17" t="s">
        <v>0</v>
      </c>
      <c r="F7" s="17">
        <v>83</v>
      </c>
      <c r="G7" s="17" t="s">
        <v>1</v>
      </c>
      <c r="H7" s="18"/>
      <c r="I7" s="18"/>
      <c r="J7" s="18"/>
      <c r="K7" s="18"/>
      <c r="L7" s="17">
        <v>76</v>
      </c>
      <c r="M7" s="17" t="s">
        <v>3</v>
      </c>
      <c r="N7" s="17">
        <v>86</v>
      </c>
      <c r="O7" s="17" t="s">
        <v>2</v>
      </c>
      <c r="P7" s="17">
        <v>82</v>
      </c>
      <c r="Q7" s="17" t="s">
        <v>1</v>
      </c>
      <c r="R7" s="18">
        <f t="shared" si="0"/>
        <v>406</v>
      </c>
      <c r="S7" s="18">
        <f t="shared" si="1"/>
        <v>81.2</v>
      </c>
      <c r="T7" s="18" t="s">
        <v>25</v>
      </c>
      <c r="U7" s="18" t="s">
        <v>26</v>
      </c>
    </row>
    <row r="8" spans="1:21" ht="15">
      <c r="A8" s="19">
        <f>+A7+1</f>
        <v>3</v>
      </c>
      <c r="B8" s="17">
        <v>19602531</v>
      </c>
      <c r="C8" s="39" t="s">
        <v>52</v>
      </c>
      <c r="D8" s="17">
        <v>95</v>
      </c>
      <c r="E8" s="17" t="s">
        <v>4</v>
      </c>
      <c r="F8" s="17">
        <v>92</v>
      </c>
      <c r="G8" s="17" t="s">
        <v>4</v>
      </c>
      <c r="H8" s="18"/>
      <c r="I8" s="18"/>
      <c r="J8" s="18">
        <v>95</v>
      </c>
      <c r="K8" s="18" t="s">
        <v>4</v>
      </c>
      <c r="L8" s="17"/>
      <c r="M8" s="17"/>
      <c r="N8" s="17">
        <v>86</v>
      </c>
      <c r="O8" s="17" t="s">
        <v>2</v>
      </c>
      <c r="P8" s="17">
        <v>87</v>
      </c>
      <c r="Q8" s="17" t="s">
        <v>2</v>
      </c>
      <c r="R8" s="18">
        <f t="shared" si="0"/>
        <v>455</v>
      </c>
      <c r="S8" s="18">
        <f t="shared" si="1"/>
        <v>91</v>
      </c>
      <c r="T8" s="18" t="s">
        <v>25</v>
      </c>
      <c r="U8" s="18" t="s">
        <v>26</v>
      </c>
    </row>
    <row r="9" spans="1:22" ht="15">
      <c r="A9" s="19">
        <v>4</v>
      </c>
      <c r="B9" s="17">
        <v>19602532</v>
      </c>
      <c r="C9" s="39" t="s">
        <v>53</v>
      </c>
      <c r="D9" s="17">
        <v>83</v>
      </c>
      <c r="E9" s="17" t="s">
        <v>3</v>
      </c>
      <c r="F9" s="18">
        <v>71</v>
      </c>
      <c r="G9" s="18" t="s">
        <v>0</v>
      </c>
      <c r="H9" s="17"/>
      <c r="I9" s="17"/>
      <c r="J9" s="18"/>
      <c r="K9" s="18"/>
      <c r="L9" s="17">
        <v>63</v>
      </c>
      <c r="M9" s="17" t="s">
        <v>0</v>
      </c>
      <c r="N9" s="17">
        <v>66</v>
      </c>
      <c r="O9" s="17" t="s">
        <v>5</v>
      </c>
      <c r="P9" s="17">
        <v>69</v>
      </c>
      <c r="Q9" s="17" t="s">
        <v>0</v>
      </c>
      <c r="R9" s="18">
        <f t="shared" si="0"/>
        <v>352</v>
      </c>
      <c r="S9" s="18">
        <f t="shared" si="1"/>
        <v>70.4</v>
      </c>
      <c r="T9" s="18" t="s">
        <v>25</v>
      </c>
      <c r="U9" s="18" t="s">
        <v>26</v>
      </c>
      <c r="V9" s="24"/>
    </row>
    <row r="10" spans="1:21" ht="15">
      <c r="A10" s="19">
        <f>+A9+1</f>
        <v>5</v>
      </c>
      <c r="B10" s="17">
        <v>19602533</v>
      </c>
      <c r="C10" s="39" t="s">
        <v>54</v>
      </c>
      <c r="D10" s="17">
        <v>86</v>
      </c>
      <c r="E10" s="17" t="s">
        <v>1</v>
      </c>
      <c r="F10" s="18">
        <v>69</v>
      </c>
      <c r="G10" s="18" t="s">
        <v>0</v>
      </c>
      <c r="H10" s="17"/>
      <c r="I10" s="17"/>
      <c r="J10" s="18"/>
      <c r="K10" s="18"/>
      <c r="L10" s="17">
        <v>45</v>
      </c>
      <c r="M10" s="17" t="s">
        <v>7</v>
      </c>
      <c r="N10" s="17">
        <v>58</v>
      </c>
      <c r="O10" s="17" t="s">
        <v>6</v>
      </c>
      <c r="P10" s="17">
        <v>66</v>
      </c>
      <c r="Q10" s="17" t="s">
        <v>5</v>
      </c>
      <c r="R10" s="18">
        <f t="shared" si="0"/>
        <v>324</v>
      </c>
      <c r="S10" s="18">
        <f t="shared" si="1"/>
        <v>64.8</v>
      </c>
      <c r="T10" s="18" t="s">
        <v>25</v>
      </c>
      <c r="U10" s="18" t="s">
        <v>26</v>
      </c>
    </row>
    <row r="11" spans="1:22" ht="15">
      <c r="A11" s="19">
        <f aca="true" t="shared" si="2" ref="A11:A36">+A10+1</f>
        <v>6</v>
      </c>
      <c r="B11" s="17">
        <v>19602534</v>
      </c>
      <c r="C11" s="39" t="s">
        <v>55</v>
      </c>
      <c r="D11" s="17">
        <v>92</v>
      </c>
      <c r="E11" s="17" t="s">
        <v>2</v>
      </c>
      <c r="F11" s="17">
        <v>90</v>
      </c>
      <c r="G11" s="17" t="s">
        <v>4</v>
      </c>
      <c r="H11" s="18"/>
      <c r="I11" s="18"/>
      <c r="J11" s="18"/>
      <c r="K11" s="18"/>
      <c r="L11" s="17">
        <v>76</v>
      </c>
      <c r="M11" s="17" t="s">
        <v>3</v>
      </c>
      <c r="N11" s="17">
        <v>83</v>
      </c>
      <c r="O11" s="17" t="s">
        <v>1</v>
      </c>
      <c r="P11" s="17">
        <v>95</v>
      </c>
      <c r="Q11" s="17" t="s">
        <v>4</v>
      </c>
      <c r="R11" s="18">
        <f t="shared" si="0"/>
        <v>436</v>
      </c>
      <c r="S11" s="18">
        <f t="shared" si="1"/>
        <v>87.2</v>
      </c>
      <c r="T11" s="18" t="s">
        <v>25</v>
      </c>
      <c r="U11" s="18" t="s">
        <v>26</v>
      </c>
      <c r="V11" s="24"/>
    </row>
    <row r="12" spans="1:22" ht="15">
      <c r="A12" s="19">
        <f t="shared" si="2"/>
        <v>7</v>
      </c>
      <c r="B12" s="17">
        <v>19602535</v>
      </c>
      <c r="C12" s="39" t="s">
        <v>56</v>
      </c>
      <c r="D12" s="17">
        <v>85</v>
      </c>
      <c r="E12" s="17" t="s">
        <v>3</v>
      </c>
      <c r="F12" s="17"/>
      <c r="G12" s="17"/>
      <c r="H12" s="18">
        <v>82</v>
      </c>
      <c r="I12" s="18" t="s">
        <v>0</v>
      </c>
      <c r="J12" s="18"/>
      <c r="K12" s="18"/>
      <c r="L12" s="17">
        <v>84</v>
      </c>
      <c r="M12" s="17" t="s">
        <v>1</v>
      </c>
      <c r="N12" s="17">
        <v>70</v>
      </c>
      <c r="O12" s="17" t="s">
        <v>0</v>
      </c>
      <c r="P12" s="17">
        <v>73</v>
      </c>
      <c r="Q12" s="17" t="s">
        <v>0</v>
      </c>
      <c r="R12" s="18">
        <f t="shared" si="0"/>
        <v>394</v>
      </c>
      <c r="S12" s="18">
        <f t="shared" si="1"/>
        <v>78.8</v>
      </c>
      <c r="T12" s="18" t="s">
        <v>25</v>
      </c>
      <c r="U12" s="18" t="s">
        <v>26</v>
      </c>
      <c r="V12" s="24"/>
    </row>
    <row r="13" spans="1:22" ht="15">
      <c r="A13" s="19">
        <f t="shared" si="2"/>
        <v>8</v>
      </c>
      <c r="B13" s="17">
        <v>19602536</v>
      </c>
      <c r="C13" s="39" t="s">
        <v>57</v>
      </c>
      <c r="D13" s="17">
        <v>95</v>
      </c>
      <c r="E13" s="17" t="s">
        <v>4</v>
      </c>
      <c r="F13" s="17">
        <v>89</v>
      </c>
      <c r="G13" s="17" t="s">
        <v>2</v>
      </c>
      <c r="H13" s="18"/>
      <c r="I13" s="18"/>
      <c r="J13" s="17">
        <v>89</v>
      </c>
      <c r="K13" s="17" t="s">
        <v>1</v>
      </c>
      <c r="L13" s="17"/>
      <c r="M13" s="18"/>
      <c r="N13" s="17">
        <v>67</v>
      </c>
      <c r="O13" s="17" t="s">
        <v>5</v>
      </c>
      <c r="P13" s="17">
        <v>86</v>
      </c>
      <c r="Q13" s="17" t="s">
        <v>1</v>
      </c>
      <c r="R13" s="18">
        <f t="shared" si="0"/>
        <v>426</v>
      </c>
      <c r="S13" s="18">
        <f t="shared" si="1"/>
        <v>85.2</v>
      </c>
      <c r="T13" s="18" t="s">
        <v>25</v>
      </c>
      <c r="U13" s="18" t="s">
        <v>26</v>
      </c>
      <c r="V13" s="24"/>
    </row>
    <row r="14" spans="1:22" ht="15">
      <c r="A14" s="19">
        <f t="shared" si="2"/>
        <v>9</v>
      </c>
      <c r="B14" s="17">
        <v>19602537</v>
      </c>
      <c r="C14" s="39" t="s">
        <v>58</v>
      </c>
      <c r="D14" s="17">
        <v>88</v>
      </c>
      <c r="E14" s="17" t="s">
        <v>1</v>
      </c>
      <c r="F14" s="17"/>
      <c r="G14" s="17"/>
      <c r="H14" s="18">
        <v>90</v>
      </c>
      <c r="I14" s="18" t="s">
        <v>1</v>
      </c>
      <c r="J14" s="18"/>
      <c r="K14" s="18"/>
      <c r="L14" s="17">
        <v>95</v>
      </c>
      <c r="M14" s="17" t="s">
        <v>4</v>
      </c>
      <c r="N14" s="17">
        <v>91</v>
      </c>
      <c r="O14" s="17" t="s">
        <v>2</v>
      </c>
      <c r="P14" s="17">
        <v>93</v>
      </c>
      <c r="Q14" s="17" t="s">
        <v>2</v>
      </c>
      <c r="R14" s="18">
        <f t="shared" si="0"/>
        <v>457</v>
      </c>
      <c r="S14" s="18">
        <f t="shared" si="1"/>
        <v>91.4</v>
      </c>
      <c r="T14" s="18" t="s">
        <v>25</v>
      </c>
      <c r="U14" s="18" t="s">
        <v>26</v>
      </c>
      <c r="V14" s="24"/>
    </row>
    <row r="15" spans="1:22" ht="15">
      <c r="A15" s="19">
        <f t="shared" si="2"/>
        <v>10</v>
      </c>
      <c r="B15" s="17">
        <v>19602538</v>
      </c>
      <c r="C15" s="39" t="s">
        <v>59</v>
      </c>
      <c r="D15" s="17">
        <v>94</v>
      </c>
      <c r="E15" s="17" t="s">
        <v>4</v>
      </c>
      <c r="F15" s="18"/>
      <c r="G15" s="18"/>
      <c r="H15" s="17">
        <v>83</v>
      </c>
      <c r="I15" s="17" t="s">
        <v>0</v>
      </c>
      <c r="J15" s="18"/>
      <c r="K15" s="18"/>
      <c r="L15" s="17">
        <v>77</v>
      </c>
      <c r="M15" s="17" t="s">
        <v>3</v>
      </c>
      <c r="N15" s="17">
        <v>81</v>
      </c>
      <c r="O15" s="17" t="s">
        <v>1</v>
      </c>
      <c r="P15" s="17">
        <v>76</v>
      </c>
      <c r="Q15" s="17" t="s">
        <v>3</v>
      </c>
      <c r="R15" s="18">
        <f t="shared" si="0"/>
        <v>411</v>
      </c>
      <c r="S15" s="18">
        <f t="shared" si="1"/>
        <v>82.2</v>
      </c>
      <c r="T15" s="18" t="s">
        <v>25</v>
      </c>
      <c r="U15" s="18" t="s">
        <v>26</v>
      </c>
      <c r="V15" s="24"/>
    </row>
    <row r="16" spans="1:22" ht="15">
      <c r="A16" s="19">
        <f t="shared" si="2"/>
        <v>11</v>
      </c>
      <c r="B16" s="17">
        <v>19602539</v>
      </c>
      <c r="C16" s="39" t="s">
        <v>60</v>
      </c>
      <c r="D16" s="17">
        <v>96</v>
      </c>
      <c r="E16" s="17" t="s">
        <v>4</v>
      </c>
      <c r="F16" s="17"/>
      <c r="G16" s="17"/>
      <c r="H16" s="18">
        <v>93</v>
      </c>
      <c r="I16" s="18" t="s">
        <v>2</v>
      </c>
      <c r="J16" s="18"/>
      <c r="K16" s="18"/>
      <c r="L16" s="17">
        <v>74</v>
      </c>
      <c r="M16" s="17" t="s">
        <v>3</v>
      </c>
      <c r="N16" s="17">
        <v>94</v>
      </c>
      <c r="O16" s="17" t="s">
        <v>4</v>
      </c>
      <c r="P16" s="17">
        <v>84</v>
      </c>
      <c r="Q16" s="17" t="s">
        <v>1</v>
      </c>
      <c r="R16" s="18">
        <f t="shared" si="0"/>
        <v>441</v>
      </c>
      <c r="S16" s="18">
        <f t="shared" si="1"/>
        <v>88.2</v>
      </c>
      <c r="T16" s="18" t="s">
        <v>25</v>
      </c>
      <c r="U16" s="18" t="s">
        <v>26</v>
      </c>
      <c r="V16" s="24"/>
    </row>
    <row r="17" spans="1:21" ht="15">
      <c r="A17" s="19">
        <f t="shared" si="2"/>
        <v>12</v>
      </c>
      <c r="B17" s="17">
        <v>19602540</v>
      </c>
      <c r="C17" s="39" t="s">
        <v>61</v>
      </c>
      <c r="D17" s="17">
        <v>70</v>
      </c>
      <c r="E17" s="17" t="s">
        <v>5</v>
      </c>
      <c r="F17" s="17">
        <v>80</v>
      </c>
      <c r="G17" s="17" t="s">
        <v>1</v>
      </c>
      <c r="H17" s="18"/>
      <c r="I17" s="18"/>
      <c r="J17" s="18">
        <v>92</v>
      </c>
      <c r="K17" s="18" t="s">
        <v>2</v>
      </c>
      <c r="L17" s="17"/>
      <c r="M17" s="17"/>
      <c r="N17" s="17">
        <v>71</v>
      </c>
      <c r="O17" s="17" t="s">
        <v>0</v>
      </c>
      <c r="P17" s="17">
        <v>77</v>
      </c>
      <c r="Q17" s="17" t="s">
        <v>3</v>
      </c>
      <c r="R17" s="18">
        <f t="shared" si="0"/>
        <v>390</v>
      </c>
      <c r="S17" s="18">
        <f t="shared" si="1"/>
        <v>78</v>
      </c>
      <c r="T17" s="18" t="s">
        <v>25</v>
      </c>
      <c r="U17" s="18" t="s">
        <v>26</v>
      </c>
    </row>
    <row r="18" spans="1:22" ht="15">
      <c r="A18" s="19">
        <f t="shared" si="2"/>
        <v>13</v>
      </c>
      <c r="B18" s="17">
        <v>19602541</v>
      </c>
      <c r="C18" s="39" t="s">
        <v>62</v>
      </c>
      <c r="D18" s="17">
        <v>60</v>
      </c>
      <c r="E18" s="17" t="s">
        <v>7</v>
      </c>
      <c r="F18" s="17"/>
      <c r="G18" s="17"/>
      <c r="H18" s="18">
        <v>77</v>
      </c>
      <c r="I18" s="18" t="s">
        <v>5</v>
      </c>
      <c r="J18" s="17"/>
      <c r="K18" s="17"/>
      <c r="L18" s="17">
        <v>78</v>
      </c>
      <c r="M18" s="17" t="s">
        <v>1</v>
      </c>
      <c r="N18" s="17">
        <v>78</v>
      </c>
      <c r="O18" s="17" t="s">
        <v>1</v>
      </c>
      <c r="P18" s="17">
        <v>72</v>
      </c>
      <c r="Q18" s="17" t="s">
        <v>0</v>
      </c>
      <c r="R18" s="18">
        <f t="shared" si="0"/>
        <v>365</v>
      </c>
      <c r="S18" s="18">
        <f t="shared" si="1"/>
        <v>73</v>
      </c>
      <c r="T18" s="18" t="s">
        <v>25</v>
      </c>
      <c r="U18" s="18" t="s">
        <v>26</v>
      </c>
      <c r="V18" s="24"/>
    </row>
    <row r="19" spans="1:22" ht="15">
      <c r="A19" s="19">
        <f t="shared" si="2"/>
        <v>14</v>
      </c>
      <c r="B19" s="17">
        <v>19602542</v>
      </c>
      <c r="C19" s="39" t="s">
        <v>63</v>
      </c>
      <c r="D19" s="17">
        <v>79</v>
      </c>
      <c r="E19" s="17" t="s">
        <v>0</v>
      </c>
      <c r="F19" s="17">
        <v>72</v>
      </c>
      <c r="G19" s="17" t="s">
        <v>0</v>
      </c>
      <c r="H19" s="18"/>
      <c r="I19" s="18"/>
      <c r="J19" s="18"/>
      <c r="K19" s="18"/>
      <c r="L19" s="17">
        <v>69</v>
      </c>
      <c r="M19" s="17" t="s">
        <v>0</v>
      </c>
      <c r="N19" s="17">
        <v>70</v>
      </c>
      <c r="O19" s="17" t="s">
        <v>0</v>
      </c>
      <c r="P19" s="17">
        <v>71</v>
      </c>
      <c r="Q19" s="17" t="s">
        <v>0</v>
      </c>
      <c r="R19" s="18">
        <f t="shared" si="0"/>
        <v>361</v>
      </c>
      <c r="S19" s="18">
        <f t="shared" si="1"/>
        <v>72.2</v>
      </c>
      <c r="T19" s="18" t="s">
        <v>25</v>
      </c>
      <c r="U19" s="18" t="s">
        <v>26</v>
      </c>
      <c r="V19" s="24"/>
    </row>
    <row r="20" spans="1:22" ht="15">
      <c r="A20" s="19">
        <f t="shared" si="2"/>
        <v>15</v>
      </c>
      <c r="B20" s="17">
        <v>19602543</v>
      </c>
      <c r="C20" s="39" t="s">
        <v>64</v>
      </c>
      <c r="D20" s="17">
        <v>73</v>
      </c>
      <c r="E20" s="17" t="s">
        <v>5</v>
      </c>
      <c r="F20" s="17">
        <v>87</v>
      </c>
      <c r="G20" s="17" t="s">
        <v>2</v>
      </c>
      <c r="H20" s="18"/>
      <c r="I20" s="18"/>
      <c r="J20" s="18"/>
      <c r="K20" s="18"/>
      <c r="L20" s="17">
        <v>80</v>
      </c>
      <c r="M20" s="17" t="s">
        <v>1</v>
      </c>
      <c r="N20" s="17">
        <v>89</v>
      </c>
      <c r="O20" s="17" t="s">
        <v>2</v>
      </c>
      <c r="P20" s="17">
        <v>94</v>
      </c>
      <c r="Q20" s="17" t="s">
        <v>2</v>
      </c>
      <c r="R20" s="18">
        <f t="shared" si="0"/>
        <v>423</v>
      </c>
      <c r="S20" s="18">
        <f t="shared" si="1"/>
        <v>84.6</v>
      </c>
      <c r="T20" s="18" t="s">
        <v>25</v>
      </c>
      <c r="U20" s="18" t="s">
        <v>26</v>
      </c>
      <c r="V20" s="24"/>
    </row>
    <row r="21" spans="1:21" ht="15">
      <c r="A21" s="19">
        <f t="shared" si="2"/>
        <v>16</v>
      </c>
      <c r="B21" s="17">
        <v>19602544</v>
      </c>
      <c r="C21" s="39" t="s">
        <v>65</v>
      </c>
      <c r="D21" s="17">
        <v>84</v>
      </c>
      <c r="E21" s="17" t="s">
        <v>3</v>
      </c>
      <c r="F21" s="17">
        <v>74</v>
      </c>
      <c r="G21" s="17" t="s">
        <v>3</v>
      </c>
      <c r="H21" s="18"/>
      <c r="I21" s="18"/>
      <c r="J21" s="18"/>
      <c r="K21" s="18"/>
      <c r="L21" s="17">
        <v>64</v>
      </c>
      <c r="M21" s="17" t="s">
        <v>0</v>
      </c>
      <c r="N21" s="17">
        <v>74</v>
      </c>
      <c r="O21" s="17" t="s">
        <v>3</v>
      </c>
      <c r="P21" s="17">
        <v>67</v>
      </c>
      <c r="Q21" s="17" t="s">
        <v>5</v>
      </c>
      <c r="R21" s="18">
        <f t="shared" si="0"/>
        <v>363</v>
      </c>
      <c r="S21" s="18">
        <f t="shared" si="1"/>
        <v>72.6</v>
      </c>
      <c r="T21" s="18" t="s">
        <v>25</v>
      </c>
      <c r="U21" s="18" t="s">
        <v>26</v>
      </c>
    </row>
    <row r="22" spans="1:21" ht="15">
      <c r="A22" s="19">
        <f t="shared" si="2"/>
        <v>17</v>
      </c>
      <c r="B22" s="17">
        <v>19602545</v>
      </c>
      <c r="C22" s="39" t="s">
        <v>66</v>
      </c>
      <c r="D22" s="17">
        <v>79</v>
      </c>
      <c r="E22" s="17" t="s">
        <v>0</v>
      </c>
      <c r="F22" s="18"/>
      <c r="G22" s="18"/>
      <c r="H22" s="17">
        <v>95</v>
      </c>
      <c r="I22" s="17" t="s">
        <v>4</v>
      </c>
      <c r="J22" s="18"/>
      <c r="K22" s="18"/>
      <c r="L22" s="17">
        <v>95</v>
      </c>
      <c r="M22" s="17" t="s">
        <v>4</v>
      </c>
      <c r="N22" s="17">
        <v>95</v>
      </c>
      <c r="O22" s="17" t="s">
        <v>4</v>
      </c>
      <c r="P22" s="17">
        <v>95</v>
      </c>
      <c r="Q22" s="17" t="s">
        <v>4</v>
      </c>
      <c r="R22" s="18">
        <f t="shared" si="0"/>
        <v>459</v>
      </c>
      <c r="S22" s="18">
        <f t="shared" si="1"/>
        <v>91.8</v>
      </c>
      <c r="T22" s="18" t="s">
        <v>25</v>
      </c>
      <c r="U22" s="18" t="s">
        <v>26</v>
      </c>
    </row>
    <row r="23" spans="1:21" ht="15">
      <c r="A23" s="19">
        <f t="shared" si="2"/>
        <v>18</v>
      </c>
      <c r="B23" s="17">
        <v>19602546</v>
      </c>
      <c r="C23" s="39" t="s">
        <v>67</v>
      </c>
      <c r="D23" s="17">
        <v>95</v>
      </c>
      <c r="E23" s="17" t="s">
        <v>4</v>
      </c>
      <c r="F23" s="18"/>
      <c r="G23" s="18"/>
      <c r="H23" s="17">
        <v>96</v>
      </c>
      <c r="I23" s="17" t="s">
        <v>4</v>
      </c>
      <c r="J23" s="18"/>
      <c r="K23" s="18"/>
      <c r="L23" s="17">
        <v>95</v>
      </c>
      <c r="M23" s="17" t="s">
        <v>4</v>
      </c>
      <c r="N23" s="17">
        <v>95</v>
      </c>
      <c r="O23" s="17" t="s">
        <v>4</v>
      </c>
      <c r="P23" s="17">
        <v>96</v>
      </c>
      <c r="Q23" s="17" t="s">
        <v>4</v>
      </c>
      <c r="R23" s="18">
        <f t="shared" si="0"/>
        <v>477</v>
      </c>
      <c r="S23" s="18">
        <f t="shared" si="1"/>
        <v>95.4</v>
      </c>
      <c r="T23" s="18" t="s">
        <v>25</v>
      </c>
      <c r="U23" s="18" t="s">
        <v>26</v>
      </c>
    </row>
    <row r="24" spans="1:21" ht="15">
      <c r="A24" s="19">
        <f t="shared" si="2"/>
        <v>19</v>
      </c>
      <c r="B24" s="17">
        <v>19602547</v>
      </c>
      <c r="C24" s="39" t="s">
        <v>68</v>
      </c>
      <c r="D24" s="17">
        <v>92</v>
      </c>
      <c r="E24" s="17" t="s">
        <v>2</v>
      </c>
      <c r="F24" s="18"/>
      <c r="G24" s="18"/>
      <c r="H24" s="17">
        <v>93</v>
      </c>
      <c r="I24" s="17" t="s">
        <v>2</v>
      </c>
      <c r="J24" s="18"/>
      <c r="K24" s="18"/>
      <c r="L24" s="17">
        <v>92</v>
      </c>
      <c r="M24" s="17" t="s">
        <v>2</v>
      </c>
      <c r="N24" s="17">
        <v>95</v>
      </c>
      <c r="O24" s="17" t="s">
        <v>4</v>
      </c>
      <c r="P24" s="17">
        <v>94</v>
      </c>
      <c r="Q24" s="17" t="s">
        <v>2</v>
      </c>
      <c r="R24" s="18">
        <f t="shared" si="0"/>
        <v>466</v>
      </c>
      <c r="S24" s="18">
        <f t="shared" si="1"/>
        <v>93.2</v>
      </c>
      <c r="T24" s="18" t="s">
        <v>25</v>
      </c>
      <c r="U24" s="18" t="s">
        <v>26</v>
      </c>
    </row>
    <row r="25" spans="1:21" ht="15">
      <c r="A25" s="19">
        <f t="shared" si="2"/>
        <v>20</v>
      </c>
      <c r="B25" s="17">
        <v>19602548</v>
      </c>
      <c r="C25" s="39" t="s">
        <v>69</v>
      </c>
      <c r="D25" s="17">
        <v>69</v>
      </c>
      <c r="E25" s="17" t="s">
        <v>6</v>
      </c>
      <c r="F25" s="18">
        <v>64</v>
      </c>
      <c r="G25" s="18" t="s">
        <v>5</v>
      </c>
      <c r="H25" s="17"/>
      <c r="I25" s="17"/>
      <c r="J25" s="18"/>
      <c r="K25" s="18"/>
      <c r="L25" s="17">
        <v>63</v>
      </c>
      <c r="M25" s="17" t="s">
        <v>0</v>
      </c>
      <c r="N25" s="17">
        <v>65</v>
      </c>
      <c r="O25" s="17" t="s">
        <v>5</v>
      </c>
      <c r="P25" s="17">
        <v>61</v>
      </c>
      <c r="Q25" s="17" t="s">
        <v>6</v>
      </c>
      <c r="R25" s="18">
        <f t="shared" si="0"/>
        <v>322</v>
      </c>
      <c r="S25" s="18">
        <f t="shared" si="1"/>
        <v>64.4</v>
      </c>
      <c r="T25" s="18" t="s">
        <v>25</v>
      </c>
      <c r="U25" s="18" t="s">
        <v>26</v>
      </c>
    </row>
    <row r="26" spans="1:21" ht="15">
      <c r="A26" s="19">
        <f t="shared" si="2"/>
        <v>21</v>
      </c>
      <c r="B26" s="17">
        <v>19602549</v>
      </c>
      <c r="C26" s="39" t="s">
        <v>70</v>
      </c>
      <c r="D26" s="17">
        <v>82</v>
      </c>
      <c r="E26" s="17" t="s">
        <v>3</v>
      </c>
      <c r="F26" s="17">
        <v>63</v>
      </c>
      <c r="G26" s="17" t="s">
        <v>6</v>
      </c>
      <c r="H26" s="18"/>
      <c r="I26" s="18"/>
      <c r="J26" s="17">
        <v>60</v>
      </c>
      <c r="K26" s="17" t="s">
        <v>6</v>
      </c>
      <c r="L26" s="17"/>
      <c r="M26" s="18"/>
      <c r="N26" s="17">
        <v>56</v>
      </c>
      <c r="O26" s="17" t="s">
        <v>6</v>
      </c>
      <c r="P26" s="17">
        <v>55</v>
      </c>
      <c r="Q26" s="17" t="s">
        <v>7</v>
      </c>
      <c r="R26" s="18">
        <f t="shared" si="0"/>
        <v>316</v>
      </c>
      <c r="S26" s="18">
        <f t="shared" si="1"/>
        <v>63.2</v>
      </c>
      <c r="T26" s="18" t="s">
        <v>25</v>
      </c>
      <c r="U26" s="18" t="s">
        <v>26</v>
      </c>
    </row>
    <row r="27" spans="1:21" ht="15">
      <c r="A27" s="19">
        <f t="shared" si="2"/>
        <v>22</v>
      </c>
      <c r="B27" s="17">
        <v>19602550</v>
      </c>
      <c r="C27" s="39" t="s">
        <v>71</v>
      </c>
      <c r="D27" s="17">
        <v>70</v>
      </c>
      <c r="E27" s="17" t="s">
        <v>5</v>
      </c>
      <c r="F27" s="18"/>
      <c r="G27" s="18"/>
      <c r="H27" s="17">
        <v>74</v>
      </c>
      <c r="I27" s="17" t="s">
        <v>6</v>
      </c>
      <c r="J27" s="18"/>
      <c r="K27" s="18"/>
      <c r="L27" s="17">
        <v>60</v>
      </c>
      <c r="M27" s="18" t="s">
        <v>5</v>
      </c>
      <c r="N27" s="17">
        <v>82</v>
      </c>
      <c r="O27" s="17" t="s">
        <v>1</v>
      </c>
      <c r="P27" s="17">
        <v>63</v>
      </c>
      <c r="Q27" s="17" t="s">
        <v>5</v>
      </c>
      <c r="R27" s="18">
        <f t="shared" si="0"/>
        <v>349</v>
      </c>
      <c r="S27" s="18">
        <f t="shared" si="1"/>
        <v>69.8</v>
      </c>
      <c r="T27" s="18" t="s">
        <v>25</v>
      </c>
      <c r="U27" s="18" t="s">
        <v>26</v>
      </c>
    </row>
    <row r="28" spans="1:21" ht="15">
      <c r="A28" s="19">
        <f>+A27+1</f>
        <v>23</v>
      </c>
      <c r="B28" s="17">
        <v>19602551</v>
      </c>
      <c r="C28" s="39" t="s">
        <v>72</v>
      </c>
      <c r="D28" s="17">
        <v>85</v>
      </c>
      <c r="E28" s="17" t="s">
        <v>3</v>
      </c>
      <c r="F28" s="18"/>
      <c r="G28" s="18"/>
      <c r="H28" s="17">
        <v>80</v>
      </c>
      <c r="I28" s="17" t="s">
        <v>5</v>
      </c>
      <c r="J28" s="18"/>
      <c r="K28" s="18"/>
      <c r="L28" s="17">
        <v>72</v>
      </c>
      <c r="M28" s="18" t="s">
        <v>3</v>
      </c>
      <c r="N28" s="17">
        <v>83</v>
      </c>
      <c r="O28" s="17" t="s">
        <v>1</v>
      </c>
      <c r="P28" s="17">
        <v>74</v>
      </c>
      <c r="Q28" s="17" t="s">
        <v>3</v>
      </c>
      <c r="R28" s="18">
        <f t="shared" si="0"/>
        <v>394</v>
      </c>
      <c r="S28" s="18">
        <f t="shared" si="1"/>
        <v>78.8</v>
      </c>
      <c r="T28" s="18" t="s">
        <v>25</v>
      </c>
      <c r="U28" s="18" t="s">
        <v>26</v>
      </c>
    </row>
    <row r="29" spans="1:21" ht="15">
      <c r="A29" s="19">
        <f t="shared" si="2"/>
        <v>24</v>
      </c>
      <c r="B29" s="17">
        <v>19602552</v>
      </c>
      <c r="C29" s="39" t="s">
        <v>73</v>
      </c>
      <c r="D29" s="17">
        <v>84</v>
      </c>
      <c r="E29" s="17" t="s">
        <v>3</v>
      </c>
      <c r="F29" s="17"/>
      <c r="G29" s="17"/>
      <c r="H29" s="18">
        <v>73</v>
      </c>
      <c r="I29" s="18" t="s">
        <v>6</v>
      </c>
      <c r="J29" s="18"/>
      <c r="K29" s="18"/>
      <c r="L29" s="17">
        <v>49</v>
      </c>
      <c r="M29" s="17" t="s">
        <v>6</v>
      </c>
      <c r="N29" s="17">
        <v>70</v>
      </c>
      <c r="O29" s="17" t="s">
        <v>0</v>
      </c>
      <c r="P29" s="17">
        <v>69</v>
      </c>
      <c r="Q29" s="17" t="s">
        <v>0</v>
      </c>
      <c r="R29" s="18">
        <f t="shared" si="0"/>
        <v>345</v>
      </c>
      <c r="S29" s="18">
        <f t="shared" si="1"/>
        <v>69</v>
      </c>
      <c r="T29" s="18" t="s">
        <v>25</v>
      </c>
      <c r="U29" s="18" t="s">
        <v>26</v>
      </c>
    </row>
    <row r="30" spans="1:21" ht="15">
      <c r="A30" s="19">
        <f t="shared" si="2"/>
        <v>25</v>
      </c>
      <c r="B30" s="17">
        <v>19602553</v>
      </c>
      <c r="C30" s="39" t="s">
        <v>74</v>
      </c>
      <c r="D30" s="17">
        <v>78</v>
      </c>
      <c r="E30" s="17" t="s">
        <v>0</v>
      </c>
      <c r="F30" s="17"/>
      <c r="G30" s="17"/>
      <c r="H30" s="18">
        <v>95</v>
      </c>
      <c r="I30" s="18" t="s">
        <v>4</v>
      </c>
      <c r="J30" s="18"/>
      <c r="K30" s="18"/>
      <c r="L30" s="17">
        <v>95</v>
      </c>
      <c r="M30" s="17" t="s">
        <v>4</v>
      </c>
      <c r="N30" s="17">
        <v>95</v>
      </c>
      <c r="O30" s="17" t="s">
        <v>4</v>
      </c>
      <c r="P30" s="17">
        <v>95</v>
      </c>
      <c r="Q30" s="17" t="s">
        <v>4</v>
      </c>
      <c r="R30" s="18">
        <f t="shared" si="0"/>
        <v>458</v>
      </c>
      <c r="S30" s="18">
        <f t="shared" si="1"/>
        <v>91.6</v>
      </c>
      <c r="T30" s="18" t="s">
        <v>25</v>
      </c>
      <c r="U30" s="18" t="s">
        <v>26</v>
      </c>
    </row>
    <row r="31" spans="1:21" ht="15">
      <c r="A31" s="19">
        <f t="shared" si="2"/>
        <v>26</v>
      </c>
      <c r="B31" s="17">
        <v>19602554</v>
      </c>
      <c r="C31" s="39" t="s">
        <v>75</v>
      </c>
      <c r="D31" s="17">
        <v>80</v>
      </c>
      <c r="E31" s="17" t="s">
        <v>0</v>
      </c>
      <c r="F31" s="18"/>
      <c r="G31" s="18"/>
      <c r="H31" s="17">
        <v>90</v>
      </c>
      <c r="I31" s="17" t="s">
        <v>1</v>
      </c>
      <c r="J31" s="18">
        <v>94</v>
      </c>
      <c r="K31" s="18" t="s">
        <v>4</v>
      </c>
      <c r="L31" s="17"/>
      <c r="M31" s="17"/>
      <c r="N31" s="17">
        <v>80</v>
      </c>
      <c r="O31" s="17" t="s">
        <v>1</v>
      </c>
      <c r="P31" s="17">
        <v>94</v>
      </c>
      <c r="Q31" s="17" t="s">
        <v>4</v>
      </c>
      <c r="R31" s="18">
        <f t="shared" si="0"/>
        <v>438</v>
      </c>
      <c r="S31" s="18">
        <f t="shared" si="1"/>
        <v>87.6</v>
      </c>
      <c r="T31" s="18" t="s">
        <v>25</v>
      </c>
      <c r="U31" s="18" t="s">
        <v>26</v>
      </c>
    </row>
    <row r="32" spans="1:21" ht="15">
      <c r="A32" s="19">
        <f t="shared" si="2"/>
        <v>27</v>
      </c>
      <c r="B32" s="17">
        <v>19602555</v>
      </c>
      <c r="C32" s="39" t="s">
        <v>76</v>
      </c>
      <c r="D32" s="17">
        <v>95</v>
      </c>
      <c r="E32" s="17" t="s">
        <v>4</v>
      </c>
      <c r="F32" s="17"/>
      <c r="G32" s="17"/>
      <c r="H32" s="18">
        <v>93</v>
      </c>
      <c r="I32" s="18" t="s">
        <v>2</v>
      </c>
      <c r="J32" s="18"/>
      <c r="K32" s="18"/>
      <c r="L32" s="17">
        <v>95</v>
      </c>
      <c r="M32" s="17" t="s">
        <v>4</v>
      </c>
      <c r="N32" s="17">
        <v>93</v>
      </c>
      <c r="O32" s="17" t="s">
        <v>2</v>
      </c>
      <c r="P32" s="17">
        <v>85</v>
      </c>
      <c r="Q32" s="17" t="s">
        <v>1</v>
      </c>
      <c r="R32" s="18">
        <f t="shared" si="0"/>
        <v>461</v>
      </c>
      <c r="S32" s="18">
        <f t="shared" si="1"/>
        <v>92.2</v>
      </c>
      <c r="T32" s="18" t="s">
        <v>25</v>
      </c>
      <c r="U32" s="18" t="s">
        <v>26</v>
      </c>
    </row>
    <row r="33" spans="1:21" ht="15">
      <c r="A33" s="19">
        <f t="shared" si="2"/>
        <v>28</v>
      </c>
      <c r="B33" s="17">
        <v>19602556</v>
      </c>
      <c r="C33" s="39" t="s">
        <v>77</v>
      </c>
      <c r="D33" s="17">
        <v>74</v>
      </c>
      <c r="E33" s="17" t="s">
        <v>5</v>
      </c>
      <c r="F33" s="18"/>
      <c r="G33" s="18"/>
      <c r="H33" s="17">
        <v>78</v>
      </c>
      <c r="I33" s="17" t="s">
        <v>5</v>
      </c>
      <c r="J33" s="18"/>
      <c r="K33" s="18"/>
      <c r="L33" s="17">
        <v>72</v>
      </c>
      <c r="M33" s="17" t="s">
        <v>3</v>
      </c>
      <c r="N33" s="17">
        <v>83</v>
      </c>
      <c r="O33" s="17" t="s">
        <v>1</v>
      </c>
      <c r="P33" s="17">
        <v>71</v>
      </c>
      <c r="Q33" s="17" t="s">
        <v>0</v>
      </c>
      <c r="R33" s="18">
        <f t="shared" si="0"/>
        <v>378</v>
      </c>
      <c r="S33" s="18">
        <f t="shared" si="1"/>
        <v>75.6</v>
      </c>
      <c r="T33" s="18" t="s">
        <v>25</v>
      </c>
      <c r="U33" s="18" t="s">
        <v>26</v>
      </c>
    </row>
    <row r="34" spans="1:21" ht="15">
      <c r="A34" s="19">
        <f>+A33+1</f>
        <v>29</v>
      </c>
      <c r="B34" s="17">
        <v>19602557</v>
      </c>
      <c r="C34" s="39" t="s">
        <v>78</v>
      </c>
      <c r="D34" s="17">
        <v>78</v>
      </c>
      <c r="E34" s="17" t="s">
        <v>0</v>
      </c>
      <c r="F34" s="17"/>
      <c r="G34" s="17"/>
      <c r="H34" s="18">
        <v>78</v>
      </c>
      <c r="I34" s="18" t="s">
        <v>5</v>
      </c>
      <c r="J34" s="17">
        <v>82</v>
      </c>
      <c r="K34" s="17" t="s">
        <v>3</v>
      </c>
      <c r="L34" s="17"/>
      <c r="M34" s="18"/>
      <c r="N34" s="17">
        <v>69</v>
      </c>
      <c r="O34" s="17" t="s">
        <v>0</v>
      </c>
      <c r="P34" s="17">
        <v>71</v>
      </c>
      <c r="Q34" s="17" t="s">
        <v>0</v>
      </c>
      <c r="R34" s="18">
        <f t="shared" si="0"/>
        <v>378</v>
      </c>
      <c r="S34" s="18">
        <f t="shared" si="1"/>
        <v>75.6</v>
      </c>
      <c r="T34" s="18" t="s">
        <v>25</v>
      </c>
      <c r="U34" s="18" t="s">
        <v>26</v>
      </c>
    </row>
    <row r="35" spans="1:21" ht="15">
      <c r="A35" s="19">
        <f t="shared" si="2"/>
        <v>30</v>
      </c>
      <c r="B35" s="17">
        <v>19602558</v>
      </c>
      <c r="C35" s="39" t="s">
        <v>79</v>
      </c>
      <c r="D35" s="17">
        <v>70</v>
      </c>
      <c r="E35" s="17" t="s">
        <v>5</v>
      </c>
      <c r="F35" s="17">
        <v>72</v>
      </c>
      <c r="G35" s="17" t="s">
        <v>0</v>
      </c>
      <c r="H35" s="18"/>
      <c r="I35" s="18"/>
      <c r="J35" s="17">
        <v>74</v>
      </c>
      <c r="K35" s="17" t="s">
        <v>0</v>
      </c>
      <c r="L35" s="17"/>
      <c r="M35" s="18"/>
      <c r="N35" s="17">
        <v>67</v>
      </c>
      <c r="O35" s="17" t="s">
        <v>5</v>
      </c>
      <c r="P35" s="17">
        <v>77</v>
      </c>
      <c r="Q35" s="17" t="s">
        <v>3</v>
      </c>
      <c r="R35" s="18">
        <f t="shared" si="0"/>
        <v>360</v>
      </c>
      <c r="S35" s="18">
        <f t="shared" si="1"/>
        <v>72</v>
      </c>
      <c r="T35" s="18" t="s">
        <v>25</v>
      </c>
      <c r="U35" s="18" t="s">
        <v>26</v>
      </c>
    </row>
    <row r="36" spans="1:21" ht="15">
      <c r="A36" s="19">
        <f t="shared" si="2"/>
        <v>31</v>
      </c>
      <c r="B36" s="17">
        <v>19602559</v>
      </c>
      <c r="C36" s="39" t="s">
        <v>80</v>
      </c>
      <c r="D36" s="17">
        <v>61</v>
      </c>
      <c r="E36" s="17" t="s">
        <v>6</v>
      </c>
      <c r="F36" s="17">
        <v>66</v>
      </c>
      <c r="G36" s="17" t="s">
        <v>5</v>
      </c>
      <c r="H36" s="18"/>
      <c r="I36" s="18"/>
      <c r="J36" s="18"/>
      <c r="K36" s="18"/>
      <c r="L36" s="17">
        <v>64</v>
      </c>
      <c r="M36" s="17" t="s">
        <v>0</v>
      </c>
      <c r="N36" s="17">
        <v>71</v>
      </c>
      <c r="O36" s="17" t="s">
        <v>0</v>
      </c>
      <c r="P36" s="17">
        <v>67</v>
      </c>
      <c r="Q36" s="17" t="s">
        <v>5</v>
      </c>
      <c r="R36" s="18">
        <f t="shared" si="0"/>
        <v>329</v>
      </c>
      <c r="S36" s="18">
        <f t="shared" si="1"/>
        <v>65.8</v>
      </c>
      <c r="T36" s="18" t="s">
        <v>25</v>
      </c>
      <c r="U36" s="18" t="s">
        <v>26</v>
      </c>
    </row>
    <row r="37" spans="2:21" ht="15">
      <c r="B37" s="25"/>
      <c r="C37" s="26" t="s">
        <v>44</v>
      </c>
      <c r="D37" s="25">
        <f>SUM(D6:D36)</f>
        <v>2539</v>
      </c>
      <c r="E37" s="25"/>
      <c r="F37" s="25">
        <f>SUM(F6:F36)</f>
        <v>1158</v>
      </c>
      <c r="G37" s="25"/>
      <c r="H37" s="25">
        <f>SUM(H6:H36)</f>
        <v>1370</v>
      </c>
      <c r="I37" s="27"/>
      <c r="J37" s="25">
        <f>SUM(J6:J36)</f>
        <v>586</v>
      </c>
      <c r="K37" s="27"/>
      <c r="L37" s="25">
        <f>SUM(L6:L36)</f>
        <v>1818</v>
      </c>
      <c r="M37" s="25"/>
      <c r="N37" s="25">
        <f>SUM(N6:N36)</f>
        <v>2451</v>
      </c>
      <c r="O37" s="25"/>
      <c r="P37" s="25">
        <f>SUM(P6:P36)</f>
        <v>2438</v>
      </c>
      <c r="Q37" s="25"/>
      <c r="R37" s="25">
        <f>SUM(R6:R36)</f>
        <v>12360</v>
      </c>
      <c r="S37" s="27"/>
      <c r="T37" s="27"/>
      <c r="U37" s="27"/>
    </row>
    <row r="38" spans="2:21" ht="15">
      <c r="B38" s="25"/>
      <c r="C38" s="26" t="s">
        <v>45</v>
      </c>
      <c r="D38" s="28">
        <f>+D37/31</f>
        <v>81.90322580645162</v>
      </c>
      <c r="E38" s="25"/>
      <c r="F38" s="28">
        <f>+F37/15</f>
        <v>77.2</v>
      </c>
      <c r="G38" s="25"/>
      <c r="H38" s="27">
        <f>+H37/16</f>
        <v>85.625</v>
      </c>
      <c r="I38" s="27"/>
      <c r="J38" s="29">
        <f>+J37/7</f>
        <v>83.71428571428571</v>
      </c>
      <c r="K38" s="27"/>
      <c r="L38" s="28">
        <f>+L37/24</f>
        <v>75.75</v>
      </c>
      <c r="M38" s="25"/>
      <c r="N38" s="28">
        <f>+N37/31</f>
        <v>79.06451612903226</v>
      </c>
      <c r="O38" s="25"/>
      <c r="P38" s="28">
        <f>+P37/31</f>
        <v>78.64516129032258</v>
      </c>
      <c r="Q38" s="25"/>
      <c r="R38" s="25">
        <f>+R37/31</f>
        <v>398.7096774193548</v>
      </c>
      <c r="S38" s="27"/>
      <c r="T38" s="27"/>
      <c r="U38" s="27"/>
    </row>
    <row r="39" spans="2:21" ht="15">
      <c r="B39" s="30"/>
      <c r="C39" s="3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>
        <f>+R38/5</f>
        <v>79.74193548387096</v>
      </c>
      <c r="S39" s="27"/>
      <c r="T39" s="27"/>
      <c r="U39" s="27"/>
    </row>
    <row r="40" spans="2:21" ht="15">
      <c r="B40" s="60" t="s">
        <v>28</v>
      </c>
      <c r="C40" s="60"/>
      <c r="D40" s="60"/>
      <c r="E40" s="27"/>
      <c r="F40" s="27"/>
      <c r="G40" s="27"/>
      <c r="H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2:21" ht="15">
      <c r="B41" s="31">
        <v>1</v>
      </c>
      <c r="C41" s="39" t="s">
        <v>67</v>
      </c>
      <c r="D41" s="18">
        <v>95.4</v>
      </c>
      <c r="E41" s="32"/>
      <c r="F41" s="22"/>
      <c r="G41" s="22"/>
      <c r="H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5">
      <c r="B42" s="31">
        <v>2</v>
      </c>
      <c r="C42" s="39" t="s">
        <v>68</v>
      </c>
      <c r="D42" s="18">
        <v>93.2</v>
      </c>
      <c r="E42" s="33"/>
      <c r="F42" s="22"/>
      <c r="G42" s="22"/>
      <c r="H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ht="15">
      <c r="B43" s="31">
        <v>3</v>
      </c>
      <c r="C43" s="39" t="s">
        <v>76</v>
      </c>
      <c r="D43" s="18">
        <v>92.2</v>
      </c>
      <c r="E43" s="33"/>
      <c r="F43" s="22"/>
      <c r="G43" s="22"/>
      <c r="H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2:11" ht="15">
      <c r="B44" s="19"/>
      <c r="K44" s="22"/>
    </row>
    <row r="47" spans="3:13" ht="15">
      <c r="C47" s="12"/>
      <c r="D47" s="13" t="s">
        <v>14</v>
      </c>
      <c r="E47" s="13" t="s">
        <v>41</v>
      </c>
      <c r="F47" s="15" t="s">
        <v>16</v>
      </c>
      <c r="G47" s="15" t="s">
        <v>17</v>
      </c>
      <c r="H47" s="7" t="s">
        <v>42</v>
      </c>
      <c r="I47" s="15" t="s">
        <v>19</v>
      </c>
      <c r="J47" s="15" t="s">
        <v>20</v>
      </c>
      <c r="K47" s="15" t="s">
        <v>35</v>
      </c>
      <c r="L47" s="15" t="s">
        <v>43</v>
      </c>
      <c r="M47" s="15" t="s">
        <v>37</v>
      </c>
    </row>
    <row r="48" spans="3:13" ht="15">
      <c r="C48" s="3" t="s">
        <v>39</v>
      </c>
      <c r="D48" s="15">
        <v>31</v>
      </c>
      <c r="E48" s="15">
        <v>15</v>
      </c>
      <c r="F48" s="15">
        <v>16</v>
      </c>
      <c r="G48" s="15">
        <v>7</v>
      </c>
      <c r="H48" s="15">
        <v>24</v>
      </c>
      <c r="I48" s="15">
        <v>31</v>
      </c>
      <c r="J48" s="15">
        <v>31</v>
      </c>
      <c r="K48" s="15"/>
      <c r="L48" s="15"/>
      <c r="M48" s="15"/>
    </row>
    <row r="49" spans="3:13" ht="15">
      <c r="C49" s="3" t="s">
        <v>40</v>
      </c>
      <c r="D49" s="15">
        <v>33</v>
      </c>
      <c r="E49" s="15">
        <v>21</v>
      </c>
      <c r="F49" s="15">
        <v>6</v>
      </c>
      <c r="G49" s="15"/>
      <c r="H49" s="15">
        <v>6</v>
      </c>
      <c r="I49" s="15"/>
      <c r="J49" s="15"/>
      <c r="K49" s="15">
        <v>33</v>
      </c>
      <c r="L49" s="15">
        <v>33</v>
      </c>
      <c r="M49" s="15">
        <v>33</v>
      </c>
    </row>
    <row r="50" spans="3:13" ht="15">
      <c r="C50" s="3" t="s">
        <v>44</v>
      </c>
      <c r="D50" s="15">
        <f>SUM(D48:D49)</f>
        <v>64</v>
      </c>
      <c r="E50" s="37">
        <f aca="true" t="shared" si="3" ref="E50:M50">SUM(E48:E49)</f>
        <v>36</v>
      </c>
      <c r="F50" s="37">
        <f t="shared" si="3"/>
        <v>22</v>
      </c>
      <c r="G50" s="37">
        <f t="shared" si="3"/>
        <v>7</v>
      </c>
      <c r="H50" s="37">
        <f t="shared" si="3"/>
        <v>30</v>
      </c>
      <c r="I50" s="37">
        <f t="shared" si="3"/>
        <v>31</v>
      </c>
      <c r="J50" s="37">
        <f t="shared" si="3"/>
        <v>31</v>
      </c>
      <c r="K50" s="37">
        <f t="shared" si="3"/>
        <v>33</v>
      </c>
      <c r="L50" s="37">
        <f t="shared" si="3"/>
        <v>33</v>
      </c>
      <c r="M50" s="37">
        <f t="shared" si="3"/>
        <v>33</v>
      </c>
    </row>
    <row r="51" spans="3:13" ht="15"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</row>
  </sheetData>
  <mergeCells count="4">
    <mergeCell ref="B1:U1"/>
    <mergeCell ref="B2:U2"/>
    <mergeCell ref="B3:U3"/>
    <mergeCell ref="B40:D40"/>
  </mergeCells>
  <printOptions horizontalCentered="1"/>
  <pageMargins left="0.2" right="0.2" top="0.25" bottom="0.2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U55"/>
  <sheetViews>
    <sheetView workbookViewId="0" topLeftCell="A1">
      <pane xSplit="11" ySplit="14" topLeftCell="L15" activePane="bottomRight" state="frozen"/>
      <selection pane="topRight" activeCell="L1" sqref="L1"/>
      <selection pane="bottomLeft" activeCell="A15" sqref="A15"/>
      <selection pane="bottomRight" activeCell="S9" sqref="S9"/>
    </sheetView>
  </sheetViews>
  <sheetFormatPr defaultColWidth="9.140625" defaultRowHeight="15"/>
  <cols>
    <col min="1" max="1" width="9.140625" style="37" customWidth="1"/>
    <col min="2" max="2" width="10.140625" style="3" bestFit="1" customWidth="1"/>
    <col min="3" max="3" width="26.8515625" style="3" customWidth="1"/>
    <col min="4" max="4" width="7.7109375" style="37" customWidth="1"/>
    <col min="5" max="5" width="6.28125" style="37" customWidth="1"/>
    <col min="6" max="6" width="7.421875" style="37" customWidth="1"/>
    <col min="7" max="7" width="6.421875" style="37" customWidth="1"/>
    <col min="8" max="8" width="7.00390625" style="37" customWidth="1"/>
    <col min="9" max="9" width="6.7109375" style="37" customWidth="1"/>
    <col min="10" max="10" width="6.421875" style="37" customWidth="1"/>
    <col min="11" max="11" width="7.421875" style="37" customWidth="1"/>
    <col min="12" max="12" width="6.8515625" style="37" customWidth="1"/>
    <col min="13" max="13" width="7.140625" style="37" customWidth="1"/>
    <col min="14" max="14" width="6.28125" style="37" customWidth="1"/>
    <col min="15" max="15" width="6.421875" style="37" customWidth="1"/>
    <col min="16" max="16" width="7.28125" style="37" customWidth="1"/>
    <col min="17" max="17" width="6.7109375" style="37" customWidth="1"/>
    <col min="18" max="21" width="9.140625" style="37" customWidth="1"/>
    <col min="22" max="16384" width="9.140625" style="1" customWidth="1"/>
  </cols>
  <sheetData>
    <row r="2" spans="2:21" ht="15">
      <c r="B2" s="61" t="s">
        <v>38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15"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15">
      <c r="B4" s="62" t="s">
        <v>49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2:21" ht="15">
      <c r="B5" s="2"/>
      <c r="D5" s="38">
        <v>301</v>
      </c>
      <c r="E5" s="38">
        <v>301</v>
      </c>
      <c r="F5" s="38">
        <v>302</v>
      </c>
      <c r="G5" s="38">
        <v>302</v>
      </c>
      <c r="H5" s="4" t="s">
        <v>10</v>
      </c>
      <c r="I5" s="4" t="s">
        <v>10</v>
      </c>
      <c r="J5" s="4" t="s">
        <v>81</v>
      </c>
      <c r="K5" s="4" t="s">
        <v>81</v>
      </c>
      <c r="L5" s="4" t="s">
        <v>31</v>
      </c>
      <c r="M5" s="4" t="s">
        <v>31</v>
      </c>
      <c r="N5" s="4" t="s">
        <v>32</v>
      </c>
      <c r="O5" s="4" t="s">
        <v>32</v>
      </c>
      <c r="P5" s="4" t="s">
        <v>33</v>
      </c>
      <c r="Q5" s="4" t="s">
        <v>33</v>
      </c>
      <c r="R5" s="16"/>
      <c r="S5" s="16"/>
      <c r="T5" s="16"/>
      <c r="U5" s="16"/>
    </row>
    <row r="6" spans="1:21" s="7" customFormat="1" ht="15">
      <c r="A6" s="37"/>
      <c r="B6" s="5" t="s">
        <v>13</v>
      </c>
      <c r="C6" s="6" t="s">
        <v>34</v>
      </c>
      <c r="D6" s="6" t="s">
        <v>14</v>
      </c>
      <c r="E6" s="6" t="s">
        <v>14</v>
      </c>
      <c r="F6" s="6" t="s">
        <v>15</v>
      </c>
      <c r="G6" s="6" t="s">
        <v>15</v>
      </c>
      <c r="H6" s="6" t="s">
        <v>18</v>
      </c>
      <c r="I6" s="6" t="s">
        <v>18</v>
      </c>
      <c r="J6" s="6" t="s">
        <v>16</v>
      </c>
      <c r="K6" s="6" t="s">
        <v>16</v>
      </c>
      <c r="L6" s="6" t="s">
        <v>35</v>
      </c>
      <c r="M6" s="6" t="s">
        <v>35</v>
      </c>
      <c r="N6" s="6" t="s">
        <v>36</v>
      </c>
      <c r="O6" s="6" t="s">
        <v>36</v>
      </c>
      <c r="P6" s="6" t="s">
        <v>37</v>
      </c>
      <c r="Q6" s="6" t="s">
        <v>37</v>
      </c>
      <c r="R6" s="6" t="s">
        <v>21</v>
      </c>
      <c r="S6" s="6" t="s">
        <v>22</v>
      </c>
      <c r="T6" s="6" t="s">
        <v>23</v>
      </c>
      <c r="U6" s="6" t="s">
        <v>24</v>
      </c>
    </row>
    <row r="7" spans="1:21" ht="15">
      <c r="A7" s="37">
        <v>1</v>
      </c>
      <c r="B7" s="40">
        <v>19602560</v>
      </c>
      <c r="C7" s="43" t="s">
        <v>82</v>
      </c>
      <c r="D7" s="6">
        <v>67</v>
      </c>
      <c r="E7" s="6" t="s">
        <v>6</v>
      </c>
      <c r="F7" s="6">
        <v>79</v>
      </c>
      <c r="G7" s="6" t="s">
        <v>1</v>
      </c>
      <c r="H7" s="6"/>
      <c r="I7" s="6"/>
      <c r="J7" s="6"/>
      <c r="K7" s="6"/>
      <c r="L7" s="6">
        <v>86</v>
      </c>
      <c r="M7" s="6" t="s">
        <v>2</v>
      </c>
      <c r="N7" s="6">
        <v>77</v>
      </c>
      <c r="O7" s="6" t="s">
        <v>3</v>
      </c>
      <c r="P7" s="6">
        <v>57</v>
      </c>
      <c r="Q7" s="6" t="s">
        <v>5</v>
      </c>
      <c r="R7" s="6">
        <f aca="true" t="shared" si="0" ref="R7:R39">+D7+F7+H7+J7+L7+N7+P7</f>
        <v>366</v>
      </c>
      <c r="S7" s="6">
        <f aca="true" t="shared" si="1" ref="S7:S39">R7*100/500</f>
        <v>73.2</v>
      </c>
      <c r="T7" s="18" t="s">
        <v>25</v>
      </c>
      <c r="U7" s="6" t="s">
        <v>26</v>
      </c>
    </row>
    <row r="8" spans="1:21" ht="15">
      <c r="A8" s="37">
        <f>+A7+1</f>
        <v>2</v>
      </c>
      <c r="B8" s="40">
        <v>19602561</v>
      </c>
      <c r="C8" s="43" t="s">
        <v>83</v>
      </c>
      <c r="D8" s="6">
        <v>64</v>
      </c>
      <c r="E8" s="6" t="s">
        <v>6</v>
      </c>
      <c r="F8" s="6">
        <v>55</v>
      </c>
      <c r="G8" s="6" t="s">
        <v>7</v>
      </c>
      <c r="H8" s="6"/>
      <c r="I8" s="6"/>
      <c r="J8" s="6"/>
      <c r="K8" s="6"/>
      <c r="L8" s="6">
        <v>45</v>
      </c>
      <c r="M8" s="6" t="s">
        <v>7</v>
      </c>
      <c r="N8" s="6">
        <v>55</v>
      </c>
      <c r="O8" s="6" t="s">
        <v>7</v>
      </c>
      <c r="P8" s="6">
        <v>43</v>
      </c>
      <c r="Q8" s="6" t="s">
        <v>7</v>
      </c>
      <c r="R8" s="6">
        <f t="shared" si="0"/>
        <v>262</v>
      </c>
      <c r="S8" s="6">
        <f t="shared" si="1"/>
        <v>52.4</v>
      </c>
      <c r="T8" s="18" t="s">
        <v>25</v>
      </c>
      <c r="U8" s="6" t="s">
        <v>27</v>
      </c>
    </row>
    <row r="9" spans="1:21" ht="15">
      <c r="A9" s="37">
        <f aca="true" t="shared" si="2" ref="A9:A39">+A8+1</f>
        <v>3</v>
      </c>
      <c r="B9" s="40">
        <v>19602562</v>
      </c>
      <c r="C9" s="43" t="s">
        <v>84</v>
      </c>
      <c r="D9" s="6">
        <v>75</v>
      </c>
      <c r="E9" s="6" t="s">
        <v>5</v>
      </c>
      <c r="F9" s="6">
        <v>69</v>
      </c>
      <c r="G9" s="6" t="s">
        <v>0</v>
      </c>
      <c r="H9" s="6"/>
      <c r="I9" s="6"/>
      <c r="J9" s="6"/>
      <c r="K9" s="6"/>
      <c r="L9" s="6">
        <v>59</v>
      </c>
      <c r="M9" s="6" t="s">
        <v>5</v>
      </c>
      <c r="N9" s="6">
        <v>68</v>
      </c>
      <c r="O9" s="6" t="s">
        <v>5</v>
      </c>
      <c r="P9" s="14">
        <v>41</v>
      </c>
      <c r="Q9" s="14" t="s">
        <v>115</v>
      </c>
      <c r="R9" s="6">
        <f t="shared" si="0"/>
        <v>312</v>
      </c>
      <c r="S9" s="6">
        <f t="shared" si="1"/>
        <v>62.4</v>
      </c>
      <c r="T9" s="18" t="s">
        <v>47</v>
      </c>
      <c r="U9" s="6" t="s">
        <v>47</v>
      </c>
    </row>
    <row r="10" spans="1:21" ht="15">
      <c r="A10" s="37">
        <f t="shared" si="2"/>
        <v>4</v>
      </c>
      <c r="B10" s="40">
        <v>19602563</v>
      </c>
      <c r="C10" s="43" t="s">
        <v>85</v>
      </c>
      <c r="D10" s="6">
        <v>91</v>
      </c>
      <c r="E10" s="6" t="s">
        <v>2</v>
      </c>
      <c r="F10" s="6">
        <v>77</v>
      </c>
      <c r="G10" s="6" t="s">
        <v>3</v>
      </c>
      <c r="H10" s="6"/>
      <c r="I10" s="6"/>
      <c r="J10" s="6"/>
      <c r="K10" s="6"/>
      <c r="L10" s="6">
        <v>62</v>
      </c>
      <c r="M10" s="6" t="s">
        <v>5</v>
      </c>
      <c r="N10" s="6">
        <v>77</v>
      </c>
      <c r="O10" s="6" t="s">
        <v>3</v>
      </c>
      <c r="P10" s="6">
        <v>51</v>
      </c>
      <c r="Q10" s="6" t="s">
        <v>6</v>
      </c>
      <c r="R10" s="6">
        <f t="shared" si="0"/>
        <v>358</v>
      </c>
      <c r="S10" s="6">
        <f t="shared" si="1"/>
        <v>71.6</v>
      </c>
      <c r="T10" s="18" t="s">
        <v>25</v>
      </c>
      <c r="U10" s="6" t="s">
        <v>26</v>
      </c>
    </row>
    <row r="11" spans="1:21" ht="15">
      <c r="A11" s="37">
        <f t="shared" si="2"/>
        <v>5</v>
      </c>
      <c r="B11" s="40">
        <v>19602564</v>
      </c>
      <c r="C11" s="43" t="s">
        <v>86</v>
      </c>
      <c r="D11" s="6">
        <v>84</v>
      </c>
      <c r="E11" s="6" t="s">
        <v>3</v>
      </c>
      <c r="F11" s="6"/>
      <c r="G11" s="6"/>
      <c r="H11" s="6">
        <v>69</v>
      </c>
      <c r="I11" s="6" t="s">
        <v>0</v>
      </c>
      <c r="J11" s="6"/>
      <c r="K11" s="6"/>
      <c r="L11" s="6">
        <v>86</v>
      </c>
      <c r="M11" s="6" t="s">
        <v>2</v>
      </c>
      <c r="N11" s="6">
        <v>82</v>
      </c>
      <c r="O11" s="6" t="s">
        <v>1</v>
      </c>
      <c r="P11" s="6">
        <v>69</v>
      </c>
      <c r="Q11" s="6" t="s">
        <v>3</v>
      </c>
      <c r="R11" s="6">
        <f t="shared" si="0"/>
        <v>390</v>
      </c>
      <c r="S11" s="6">
        <f t="shared" si="1"/>
        <v>78</v>
      </c>
      <c r="T11" s="18" t="s">
        <v>25</v>
      </c>
      <c r="U11" s="6" t="s">
        <v>26</v>
      </c>
    </row>
    <row r="12" spans="1:21" ht="15">
      <c r="A12" s="37">
        <f t="shared" si="2"/>
        <v>6</v>
      </c>
      <c r="B12" s="40">
        <v>19602565</v>
      </c>
      <c r="C12" s="43" t="s">
        <v>87</v>
      </c>
      <c r="D12" s="6">
        <v>88</v>
      </c>
      <c r="E12" s="6" t="s">
        <v>1</v>
      </c>
      <c r="F12" s="6">
        <v>86</v>
      </c>
      <c r="G12" s="6" t="s">
        <v>2</v>
      </c>
      <c r="H12" s="6"/>
      <c r="I12" s="6"/>
      <c r="J12" s="6"/>
      <c r="K12" s="6"/>
      <c r="L12" s="6">
        <v>71</v>
      </c>
      <c r="M12" s="6" t="s">
        <v>3</v>
      </c>
      <c r="N12" s="6">
        <v>86</v>
      </c>
      <c r="O12" s="6" t="s">
        <v>1</v>
      </c>
      <c r="P12" s="6">
        <v>84</v>
      </c>
      <c r="Q12" s="6" t="s">
        <v>2</v>
      </c>
      <c r="R12" s="6">
        <f t="shared" si="0"/>
        <v>415</v>
      </c>
      <c r="S12" s="6">
        <f t="shared" si="1"/>
        <v>83</v>
      </c>
      <c r="T12" s="18" t="s">
        <v>25</v>
      </c>
      <c r="U12" s="6" t="s">
        <v>26</v>
      </c>
    </row>
    <row r="13" spans="1:21" ht="15">
      <c r="A13" s="37">
        <f t="shared" si="2"/>
        <v>7</v>
      </c>
      <c r="B13" s="40">
        <v>19602566</v>
      </c>
      <c r="C13" s="43" t="s">
        <v>88</v>
      </c>
      <c r="D13" s="6">
        <v>94</v>
      </c>
      <c r="E13" s="6" t="s">
        <v>4</v>
      </c>
      <c r="F13" s="6">
        <v>89</v>
      </c>
      <c r="G13" s="6" t="s">
        <v>2</v>
      </c>
      <c r="H13" s="6"/>
      <c r="I13" s="6"/>
      <c r="J13" s="6"/>
      <c r="K13" s="6"/>
      <c r="L13" s="6">
        <v>84</v>
      </c>
      <c r="M13" s="6" t="s">
        <v>2</v>
      </c>
      <c r="N13" s="6">
        <v>89</v>
      </c>
      <c r="O13" s="6" t="s">
        <v>2</v>
      </c>
      <c r="P13" s="6">
        <v>69</v>
      </c>
      <c r="Q13" s="6" t="s">
        <v>3</v>
      </c>
      <c r="R13" s="6">
        <f t="shared" si="0"/>
        <v>425</v>
      </c>
      <c r="S13" s="6">
        <f t="shared" si="1"/>
        <v>85</v>
      </c>
      <c r="T13" s="18" t="s">
        <v>25</v>
      </c>
      <c r="U13" s="6" t="s">
        <v>26</v>
      </c>
    </row>
    <row r="14" spans="1:21" ht="15">
      <c r="A14" s="37">
        <f t="shared" si="2"/>
        <v>8</v>
      </c>
      <c r="B14" s="40">
        <v>19602567</v>
      </c>
      <c r="C14" s="43" t="s">
        <v>89</v>
      </c>
      <c r="D14" s="6">
        <v>69</v>
      </c>
      <c r="E14" s="6" t="s">
        <v>6</v>
      </c>
      <c r="F14" s="6"/>
      <c r="G14" s="6"/>
      <c r="H14" s="6">
        <v>62</v>
      </c>
      <c r="I14" s="6" t="s">
        <v>5</v>
      </c>
      <c r="J14" s="6"/>
      <c r="K14" s="6"/>
      <c r="L14" s="6">
        <v>81</v>
      </c>
      <c r="M14" s="6" t="s">
        <v>1</v>
      </c>
      <c r="N14" s="6">
        <v>74</v>
      </c>
      <c r="O14" s="6" t="s">
        <v>0</v>
      </c>
      <c r="P14" s="6">
        <v>70</v>
      </c>
      <c r="Q14" s="6" t="s">
        <v>3</v>
      </c>
      <c r="R14" s="6">
        <f t="shared" si="0"/>
        <v>356</v>
      </c>
      <c r="S14" s="6">
        <f t="shared" si="1"/>
        <v>71.2</v>
      </c>
      <c r="T14" s="18" t="s">
        <v>25</v>
      </c>
      <c r="U14" s="6" t="s">
        <v>26</v>
      </c>
    </row>
    <row r="15" spans="1:21" ht="15">
      <c r="A15" s="37">
        <f t="shared" si="2"/>
        <v>9</v>
      </c>
      <c r="B15" s="40">
        <v>19602568</v>
      </c>
      <c r="C15" s="43" t="s">
        <v>90</v>
      </c>
      <c r="D15" s="6">
        <v>95</v>
      </c>
      <c r="E15" s="6" t="s">
        <v>4</v>
      </c>
      <c r="F15" s="6"/>
      <c r="G15" s="6"/>
      <c r="H15" s="6"/>
      <c r="I15" s="6"/>
      <c r="J15" s="6">
        <v>96</v>
      </c>
      <c r="K15" s="6" t="s">
        <v>4</v>
      </c>
      <c r="L15" s="6">
        <v>86</v>
      </c>
      <c r="M15" s="6" t="s">
        <v>2</v>
      </c>
      <c r="N15" s="6">
        <v>95</v>
      </c>
      <c r="O15" s="6" t="s">
        <v>4</v>
      </c>
      <c r="P15" s="6">
        <v>95</v>
      </c>
      <c r="Q15" s="6" t="s">
        <v>4</v>
      </c>
      <c r="R15" s="6">
        <f t="shared" si="0"/>
        <v>467</v>
      </c>
      <c r="S15" s="6">
        <f t="shared" si="1"/>
        <v>93.4</v>
      </c>
      <c r="T15" s="18" t="s">
        <v>25</v>
      </c>
      <c r="U15" s="6" t="s">
        <v>26</v>
      </c>
    </row>
    <row r="16" spans="1:21" ht="15">
      <c r="A16" s="37">
        <f t="shared" si="2"/>
        <v>10</v>
      </c>
      <c r="B16" s="40">
        <v>19602569</v>
      </c>
      <c r="C16" s="43" t="s">
        <v>91</v>
      </c>
      <c r="D16" s="6">
        <v>93</v>
      </c>
      <c r="E16" s="6" t="s">
        <v>2</v>
      </c>
      <c r="F16" s="6"/>
      <c r="G16" s="6"/>
      <c r="H16" s="6">
        <v>79</v>
      </c>
      <c r="I16" s="6" t="s">
        <v>1</v>
      </c>
      <c r="J16" s="6"/>
      <c r="K16" s="6"/>
      <c r="L16" s="6">
        <v>91</v>
      </c>
      <c r="M16" s="6" t="s">
        <v>4</v>
      </c>
      <c r="N16" s="6">
        <v>88</v>
      </c>
      <c r="O16" s="6" t="s">
        <v>2</v>
      </c>
      <c r="P16" s="6">
        <v>78</v>
      </c>
      <c r="Q16" s="6" t="s">
        <v>1</v>
      </c>
      <c r="R16" s="6">
        <f t="shared" si="0"/>
        <v>429</v>
      </c>
      <c r="S16" s="6">
        <f t="shared" si="1"/>
        <v>85.8</v>
      </c>
      <c r="T16" s="18" t="s">
        <v>25</v>
      </c>
      <c r="U16" s="6" t="s">
        <v>26</v>
      </c>
    </row>
    <row r="17" spans="1:21" ht="15">
      <c r="A17" s="37">
        <f t="shared" si="2"/>
        <v>11</v>
      </c>
      <c r="B17" s="40">
        <v>19602570</v>
      </c>
      <c r="C17" s="43" t="s">
        <v>92</v>
      </c>
      <c r="D17" s="6">
        <v>88</v>
      </c>
      <c r="E17" s="6" t="s">
        <v>1</v>
      </c>
      <c r="F17" s="6"/>
      <c r="G17" s="6"/>
      <c r="H17" s="6">
        <v>75</v>
      </c>
      <c r="I17" s="6" t="s">
        <v>3</v>
      </c>
      <c r="J17" s="6"/>
      <c r="K17" s="6"/>
      <c r="L17" s="6">
        <v>71</v>
      </c>
      <c r="M17" s="6" t="s">
        <v>3</v>
      </c>
      <c r="N17" s="6">
        <v>78</v>
      </c>
      <c r="O17" s="6" t="s">
        <v>3</v>
      </c>
      <c r="P17" s="6">
        <v>70</v>
      </c>
      <c r="Q17" s="6" t="s">
        <v>3</v>
      </c>
      <c r="R17" s="6">
        <f t="shared" si="0"/>
        <v>382</v>
      </c>
      <c r="S17" s="6">
        <f t="shared" si="1"/>
        <v>76.4</v>
      </c>
      <c r="T17" s="18" t="s">
        <v>25</v>
      </c>
      <c r="U17" s="6" t="s">
        <v>26</v>
      </c>
    </row>
    <row r="18" spans="1:21" ht="15">
      <c r="A18" s="37">
        <f t="shared" si="2"/>
        <v>12</v>
      </c>
      <c r="B18" s="40">
        <v>19602571</v>
      </c>
      <c r="C18" s="43" t="s">
        <v>93</v>
      </c>
      <c r="D18" s="6">
        <v>87</v>
      </c>
      <c r="E18" s="6" t="s">
        <v>1</v>
      </c>
      <c r="F18" s="6"/>
      <c r="G18" s="6"/>
      <c r="H18" s="6"/>
      <c r="I18" s="6"/>
      <c r="J18" s="6">
        <v>85</v>
      </c>
      <c r="K18" s="6" t="s">
        <v>3</v>
      </c>
      <c r="L18" s="6">
        <v>77</v>
      </c>
      <c r="M18" s="6" t="s">
        <v>1</v>
      </c>
      <c r="N18" s="6">
        <v>82</v>
      </c>
      <c r="O18" s="6" t="s">
        <v>1</v>
      </c>
      <c r="P18" s="6">
        <v>72</v>
      </c>
      <c r="Q18" s="6" t="s">
        <v>1</v>
      </c>
      <c r="R18" s="6">
        <f t="shared" si="0"/>
        <v>403</v>
      </c>
      <c r="S18" s="6">
        <f t="shared" si="1"/>
        <v>80.6</v>
      </c>
      <c r="T18" s="18" t="s">
        <v>25</v>
      </c>
      <c r="U18" s="6" t="s">
        <v>26</v>
      </c>
    </row>
    <row r="19" spans="1:21" ht="15">
      <c r="A19" s="37">
        <f t="shared" si="2"/>
        <v>13</v>
      </c>
      <c r="B19" s="40">
        <v>19602572</v>
      </c>
      <c r="C19" s="43" t="s">
        <v>94</v>
      </c>
      <c r="D19" s="6">
        <v>70</v>
      </c>
      <c r="E19" s="6" t="s">
        <v>5</v>
      </c>
      <c r="F19" s="6">
        <v>72</v>
      </c>
      <c r="G19" s="6" t="s">
        <v>0</v>
      </c>
      <c r="H19" s="6"/>
      <c r="I19" s="6"/>
      <c r="J19" s="6"/>
      <c r="K19" s="6"/>
      <c r="L19" s="6">
        <v>71</v>
      </c>
      <c r="M19" s="6" t="s">
        <v>3</v>
      </c>
      <c r="N19" s="6">
        <v>72</v>
      </c>
      <c r="O19" s="6" t="s">
        <v>0</v>
      </c>
      <c r="P19" s="6">
        <v>67</v>
      </c>
      <c r="Q19" s="6" t="s">
        <v>3</v>
      </c>
      <c r="R19" s="6">
        <f t="shared" si="0"/>
        <v>352</v>
      </c>
      <c r="S19" s="6">
        <f t="shared" si="1"/>
        <v>70.4</v>
      </c>
      <c r="T19" s="18" t="s">
        <v>25</v>
      </c>
      <c r="U19" s="6" t="s">
        <v>26</v>
      </c>
    </row>
    <row r="20" spans="1:21" ht="15">
      <c r="A20" s="37">
        <f t="shared" si="2"/>
        <v>14</v>
      </c>
      <c r="B20" s="40">
        <v>19602573</v>
      </c>
      <c r="C20" s="43" t="s">
        <v>95</v>
      </c>
      <c r="D20" s="6">
        <v>70</v>
      </c>
      <c r="E20" s="6" t="s">
        <v>5</v>
      </c>
      <c r="F20" s="6">
        <v>65</v>
      </c>
      <c r="G20" s="6" t="s">
        <v>5</v>
      </c>
      <c r="H20" s="6"/>
      <c r="I20" s="6"/>
      <c r="J20" s="6"/>
      <c r="K20" s="6"/>
      <c r="L20" s="6">
        <v>57</v>
      </c>
      <c r="M20" s="6" t="s">
        <v>5</v>
      </c>
      <c r="N20" s="6">
        <v>65</v>
      </c>
      <c r="O20" s="6" t="s">
        <v>6</v>
      </c>
      <c r="P20" s="6">
        <v>42</v>
      </c>
      <c r="Q20" s="6" t="s">
        <v>7</v>
      </c>
      <c r="R20" s="6">
        <f t="shared" si="0"/>
        <v>299</v>
      </c>
      <c r="S20" s="6">
        <f t="shared" si="1"/>
        <v>59.8</v>
      </c>
      <c r="T20" s="18" t="s">
        <v>25</v>
      </c>
      <c r="U20" s="6" t="s">
        <v>27</v>
      </c>
    </row>
    <row r="21" spans="1:21" ht="15">
      <c r="A21" s="37">
        <f t="shared" si="2"/>
        <v>15</v>
      </c>
      <c r="B21" s="40">
        <v>19602574</v>
      </c>
      <c r="C21" s="43" t="s">
        <v>96</v>
      </c>
      <c r="D21" s="6">
        <v>94</v>
      </c>
      <c r="E21" s="6" t="s">
        <v>4</v>
      </c>
      <c r="F21" s="6"/>
      <c r="G21" s="6"/>
      <c r="H21" s="6">
        <v>64</v>
      </c>
      <c r="I21" s="6" t="s">
        <v>0</v>
      </c>
      <c r="J21" s="6"/>
      <c r="K21" s="6"/>
      <c r="L21" s="6">
        <v>83</v>
      </c>
      <c r="M21" s="6" t="s">
        <v>1</v>
      </c>
      <c r="N21" s="6">
        <v>81</v>
      </c>
      <c r="O21" s="6" t="s">
        <v>3</v>
      </c>
      <c r="P21" s="6">
        <v>62</v>
      </c>
      <c r="Q21" s="6" t="s">
        <v>0</v>
      </c>
      <c r="R21" s="6">
        <f t="shared" si="0"/>
        <v>384</v>
      </c>
      <c r="S21" s="6">
        <f t="shared" si="1"/>
        <v>76.8</v>
      </c>
      <c r="T21" s="18" t="s">
        <v>25</v>
      </c>
      <c r="U21" s="6" t="s">
        <v>26</v>
      </c>
    </row>
    <row r="22" spans="1:21" ht="15">
      <c r="A22" s="37">
        <f t="shared" si="2"/>
        <v>16</v>
      </c>
      <c r="B22" s="40">
        <v>19602575</v>
      </c>
      <c r="C22" s="43" t="s">
        <v>97</v>
      </c>
      <c r="D22" s="6">
        <v>83</v>
      </c>
      <c r="E22" s="6" t="s">
        <v>3</v>
      </c>
      <c r="F22" s="6">
        <v>71</v>
      </c>
      <c r="G22" s="6" t="s">
        <v>0</v>
      </c>
      <c r="H22" s="6"/>
      <c r="I22" s="6"/>
      <c r="J22" s="6"/>
      <c r="K22" s="6"/>
      <c r="L22" s="6">
        <v>54</v>
      </c>
      <c r="M22" s="6" t="s">
        <v>6</v>
      </c>
      <c r="N22" s="6">
        <v>70</v>
      </c>
      <c r="O22" s="6" t="s">
        <v>5</v>
      </c>
      <c r="P22" s="6">
        <v>54</v>
      </c>
      <c r="Q22" s="6" t="s">
        <v>5</v>
      </c>
      <c r="R22" s="6">
        <f t="shared" si="0"/>
        <v>332</v>
      </c>
      <c r="S22" s="6">
        <f t="shared" si="1"/>
        <v>66.4</v>
      </c>
      <c r="T22" s="18" t="s">
        <v>25</v>
      </c>
      <c r="U22" s="6" t="s">
        <v>26</v>
      </c>
    </row>
    <row r="23" spans="1:21" ht="15">
      <c r="A23" s="37">
        <f t="shared" si="2"/>
        <v>17</v>
      </c>
      <c r="B23" s="40">
        <v>19602576</v>
      </c>
      <c r="C23" s="43" t="s">
        <v>98</v>
      </c>
      <c r="D23" s="6">
        <v>80</v>
      </c>
      <c r="E23" s="6" t="s">
        <v>0</v>
      </c>
      <c r="F23" s="6">
        <v>73</v>
      </c>
      <c r="G23" s="6" t="s">
        <v>0</v>
      </c>
      <c r="H23" s="6"/>
      <c r="I23" s="6"/>
      <c r="J23" s="6"/>
      <c r="K23" s="6"/>
      <c r="L23" s="6">
        <v>57</v>
      </c>
      <c r="M23" s="6" t="s">
        <v>5</v>
      </c>
      <c r="N23" s="6">
        <v>74</v>
      </c>
      <c r="O23" s="6" t="s">
        <v>0</v>
      </c>
      <c r="P23" s="6">
        <v>66</v>
      </c>
      <c r="Q23" s="6" t="s">
        <v>3</v>
      </c>
      <c r="R23" s="6">
        <f t="shared" si="0"/>
        <v>350</v>
      </c>
      <c r="S23" s="6">
        <f t="shared" si="1"/>
        <v>70</v>
      </c>
      <c r="T23" s="18" t="s">
        <v>25</v>
      </c>
      <c r="U23" s="6" t="s">
        <v>26</v>
      </c>
    </row>
    <row r="24" spans="1:21" ht="15">
      <c r="A24" s="37">
        <f t="shared" si="2"/>
        <v>18</v>
      </c>
      <c r="B24" s="40">
        <v>19602577</v>
      </c>
      <c r="C24" s="43" t="s">
        <v>99</v>
      </c>
      <c r="D24" s="6">
        <v>85</v>
      </c>
      <c r="E24" s="6" t="s">
        <v>3</v>
      </c>
      <c r="F24" s="6"/>
      <c r="G24" s="6"/>
      <c r="H24" s="6"/>
      <c r="I24" s="6"/>
      <c r="J24" s="6">
        <v>77</v>
      </c>
      <c r="K24" s="6" t="s">
        <v>5</v>
      </c>
      <c r="L24" s="6">
        <v>55</v>
      </c>
      <c r="M24" s="6" t="s">
        <v>6</v>
      </c>
      <c r="N24" s="6">
        <v>76</v>
      </c>
      <c r="O24" s="6" t="s">
        <v>0</v>
      </c>
      <c r="P24" s="6">
        <v>63</v>
      </c>
      <c r="Q24" s="6" t="s">
        <v>0</v>
      </c>
      <c r="R24" s="6">
        <f t="shared" si="0"/>
        <v>356</v>
      </c>
      <c r="S24" s="6">
        <f t="shared" si="1"/>
        <v>71.2</v>
      </c>
      <c r="T24" s="18" t="s">
        <v>25</v>
      </c>
      <c r="U24" s="6" t="s">
        <v>26</v>
      </c>
    </row>
    <row r="25" spans="1:21" ht="15">
      <c r="A25" s="37">
        <f t="shared" si="2"/>
        <v>19</v>
      </c>
      <c r="B25" s="40">
        <v>19602578</v>
      </c>
      <c r="C25" s="43" t="s">
        <v>100</v>
      </c>
      <c r="D25" s="6">
        <v>87</v>
      </c>
      <c r="E25" s="6" t="s">
        <v>1</v>
      </c>
      <c r="F25" s="6">
        <v>82</v>
      </c>
      <c r="G25" s="6" t="s">
        <v>1</v>
      </c>
      <c r="H25" s="6"/>
      <c r="I25" s="6"/>
      <c r="J25" s="6"/>
      <c r="K25" s="6"/>
      <c r="L25" s="6">
        <v>77</v>
      </c>
      <c r="M25" s="6" t="s">
        <v>1</v>
      </c>
      <c r="N25" s="6">
        <v>84</v>
      </c>
      <c r="O25" s="6" t="s">
        <v>1</v>
      </c>
      <c r="P25" s="6">
        <v>66</v>
      </c>
      <c r="Q25" s="6" t="s">
        <v>3</v>
      </c>
      <c r="R25" s="6">
        <f t="shared" si="0"/>
        <v>396</v>
      </c>
      <c r="S25" s="6">
        <f t="shared" si="1"/>
        <v>79.2</v>
      </c>
      <c r="T25" s="18" t="s">
        <v>25</v>
      </c>
      <c r="U25" s="6" t="s">
        <v>26</v>
      </c>
    </row>
    <row r="26" spans="1:21" ht="15">
      <c r="A26" s="37">
        <f t="shared" si="2"/>
        <v>20</v>
      </c>
      <c r="B26" s="40">
        <v>19602579</v>
      </c>
      <c r="C26" s="43" t="s">
        <v>101</v>
      </c>
      <c r="D26" s="6">
        <v>76</v>
      </c>
      <c r="E26" s="6" t="s">
        <v>5</v>
      </c>
      <c r="F26" s="6">
        <v>67</v>
      </c>
      <c r="G26" s="6" t="s">
        <v>5</v>
      </c>
      <c r="H26" s="6"/>
      <c r="I26" s="6"/>
      <c r="J26" s="6"/>
      <c r="K26" s="6"/>
      <c r="L26" s="6">
        <v>56</v>
      </c>
      <c r="M26" s="6" t="s">
        <v>6</v>
      </c>
      <c r="N26" s="6">
        <v>68</v>
      </c>
      <c r="O26" s="6" t="s">
        <v>5</v>
      </c>
      <c r="P26" s="6">
        <v>47</v>
      </c>
      <c r="Q26" s="6" t="s">
        <v>7</v>
      </c>
      <c r="R26" s="6">
        <f t="shared" si="0"/>
        <v>314</v>
      </c>
      <c r="S26" s="6">
        <f t="shared" si="1"/>
        <v>62.8</v>
      </c>
      <c r="T26" s="18" t="s">
        <v>25</v>
      </c>
      <c r="U26" s="6" t="s">
        <v>26</v>
      </c>
    </row>
    <row r="27" spans="1:21" ht="15">
      <c r="A27" s="37">
        <f t="shared" si="2"/>
        <v>21</v>
      </c>
      <c r="B27" s="40">
        <v>19602580</v>
      </c>
      <c r="C27" s="43" t="s">
        <v>102</v>
      </c>
      <c r="D27" s="6">
        <v>87</v>
      </c>
      <c r="E27" s="6" t="s">
        <v>1</v>
      </c>
      <c r="F27" s="6"/>
      <c r="G27" s="6"/>
      <c r="H27" s="6">
        <v>67</v>
      </c>
      <c r="I27" s="6" t="s">
        <v>0</v>
      </c>
      <c r="J27" s="6"/>
      <c r="K27" s="6"/>
      <c r="L27" s="6">
        <v>79</v>
      </c>
      <c r="M27" s="6" t="s">
        <v>1</v>
      </c>
      <c r="N27" s="6">
        <v>78</v>
      </c>
      <c r="O27" s="6" t="s">
        <v>3</v>
      </c>
      <c r="P27" s="6">
        <v>66</v>
      </c>
      <c r="Q27" s="6" t="s">
        <v>3</v>
      </c>
      <c r="R27" s="6">
        <f t="shared" si="0"/>
        <v>377</v>
      </c>
      <c r="S27" s="6">
        <f t="shared" si="1"/>
        <v>75.4</v>
      </c>
      <c r="T27" s="18" t="s">
        <v>25</v>
      </c>
      <c r="U27" s="6" t="s">
        <v>26</v>
      </c>
    </row>
    <row r="28" spans="1:21" ht="15">
      <c r="A28" s="37">
        <f t="shared" si="2"/>
        <v>22</v>
      </c>
      <c r="B28" s="40">
        <v>19602581</v>
      </c>
      <c r="C28" s="43" t="s">
        <v>103</v>
      </c>
      <c r="D28" s="6">
        <v>89</v>
      </c>
      <c r="E28" s="6" t="s">
        <v>1</v>
      </c>
      <c r="F28" s="6">
        <v>85</v>
      </c>
      <c r="G28" s="6" t="s">
        <v>2</v>
      </c>
      <c r="H28" s="6"/>
      <c r="I28" s="6"/>
      <c r="J28" s="6"/>
      <c r="K28" s="6"/>
      <c r="L28" s="6">
        <v>75</v>
      </c>
      <c r="M28" s="6" t="s">
        <v>3</v>
      </c>
      <c r="N28" s="6">
        <v>83</v>
      </c>
      <c r="O28" s="6" t="s">
        <v>1</v>
      </c>
      <c r="P28" s="6">
        <v>62</v>
      </c>
      <c r="Q28" s="6" t="s">
        <v>0</v>
      </c>
      <c r="R28" s="6">
        <f t="shared" si="0"/>
        <v>394</v>
      </c>
      <c r="S28" s="6">
        <f t="shared" si="1"/>
        <v>78.8</v>
      </c>
      <c r="T28" s="18" t="s">
        <v>25</v>
      </c>
      <c r="U28" s="6" t="s">
        <v>26</v>
      </c>
    </row>
    <row r="29" spans="1:21" ht="15">
      <c r="A29" s="37">
        <f t="shared" si="2"/>
        <v>23</v>
      </c>
      <c r="B29" s="40">
        <v>19602582</v>
      </c>
      <c r="C29" s="43" t="s">
        <v>104</v>
      </c>
      <c r="D29" s="6">
        <v>83</v>
      </c>
      <c r="E29" s="6" t="s">
        <v>3</v>
      </c>
      <c r="F29" s="6">
        <v>78</v>
      </c>
      <c r="G29" s="6" t="s">
        <v>1</v>
      </c>
      <c r="H29" s="6"/>
      <c r="I29" s="6"/>
      <c r="J29" s="6"/>
      <c r="K29" s="6"/>
      <c r="L29" s="6">
        <v>69</v>
      </c>
      <c r="M29" s="6" t="s">
        <v>0</v>
      </c>
      <c r="N29" s="6">
        <v>78</v>
      </c>
      <c r="O29" s="6" t="s">
        <v>3</v>
      </c>
      <c r="P29" s="6">
        <v>70</v>
      </c>
      <c r="Q29" s="6" t="s">
        <v>3</v>
      </c>
      <c r="R29" s="6">
        <f t="shared" si="0"/>
        <v>378</v>
      </c>
      <c r="S29" s="6">
        <f t="shared" si="1"/>
        <v>75.6</v>
      </c>
      <c r="T29" s="18" t="s">
        <v>25</v>
      </c>
      <c r="U29" s="6" t="s">
        <v>26</v>
      </c>
    </row>
    <row r="30" spans="1:21" ht="15">
      <c r="A30" s="37">
        <f t="shared" si="2"/>
        <v>24</v>
      </c>
      <c r="B30" s="40">
        <v>19602583</v>
      </c>
      <c r="C30" s="43" t="s">
        <v>105</v>
      </c>
      <c r="D30" s="6">
        <v>84</v>
      </c>
      <c r="E30" s="6" t="s">
        <v>3</v>
      </c>
      <c r="F30" s="6">
        <v>72</v>
      </c>
      <c r="G30" s="6" t="s">
        <v>0</v>
      </c>
      <c r="H30" s="6"/>
      <c r="I30" s="6"/>
      <c r="J30" s="6"/>
      <c r="K30" s="6"/>
      <c r="L30" s="6">
        <v>62</v>
      </c>
      <c r="M30" s="6" t="s">
        <v>5</v>
      </c>
      <c r="N30" s="6">
        <v>72</v>
      </c>
      <c r="O30" s="6" t="s">
        <v>0</v>
      </c>
      <c r="P30" s="6">
        <v>48</v>
      </c>
      <c r="Q30" s="6" t="s">
        <v>6</v>
      </c>
      <c r="R30" s="6">
        <f t="shared" si="0"/>
        <v>338</v>
      </c>
      <c r="S30" s="6">
        <f t="shared" si="1"/>
        <v>67.6</v>
      </c>
      <c r="T30" s="18" t="s">
        <v>25</v>
      </c>
      <c r="U30" s="6" t="s">
        <v>26</v>
      </c>
    </row>
    <row r="31" spans="1:21" ht="15">
      <c r="A31" s="37">
        <f t="shared" si="2"/>
        <v>25</v>
      </c>
      <c r="B31" s="40">
        <v>19602584</v>
      </c>
      <c r="C31" s="43" t="s">
        <v>106</v>
      </c>
      <c r="D31" s="6">
        <v>95</v>
      </c>
      <c r="E31" s="6" t="s">
        <v>4</v>
      </c>
      <c r="F31" s="6">
        <v>95</v>
      </c>
      <c r="G31" s="6" t="s">
        <v>4</v>
      </c>
      <c r="H31" s="6"/>
      <c r="I31" s="6"/>
      <c r="J31" s="6"/>
      <c r="K31" s="6"/>
      <c r="L31" s="6">
        <v>95</v>
      </c>
      <c r="M31" s="6" t="s">
        <v>4</v>
      </c>
      <c r="N31" s="6">
        <v>95</v>
      </c>
      <c r="O31" s="6" t="s">
        <v>4</v>
      </c>
      <c r="P31" s="6">
        <v>82</v>
      </c>
      <c r="Q31" s="6" t="s">
        <v>2</v>
      </c>
      <c r="R31" s="6">
        <f t="shared" si="0"/>
        <v>462</v>
      </c>
      <c r="S31" s="6">
        <f t="shared" si="1"/>
        <v>92.4</v>
      </c>
      <c r="T31" s="18" t="s">
        <v>25</v>
      </c>
      <c r="U31" s="6" t="s">
        <v>26</v>
      </c>
    </row>
    <row r="32" spans="1:21" ht="15">
      <c r="A32" s="37">
        <f t="shared" si="2"/>
        <v>26</v>
      </c>
      <c r="B32" s="40">
        <v>19602585</v>
      </c>
      <c r="C32" s="43" t="s">
        <v>107</v>
      </c>
      <c r="D32" s="6">
        <v>85</v>
      </c>
      <c r="E32" s="6" t="s">
        <v>3</v>
      </c>
      <c r="F32" s="6"/>
      <c r="G32" s="6"/>
      <c r="H32" s="6"/>
      <c r="I32" s="6"/>
      <c r="J32" s="6">
        <v>77</v>
      </c>
      <c r="K32" s="6" t="s">
        <v>5</v>
      </c>
      <c r="L32" s="6">
        <v>69</v>
      </c>
      <c r="M32" s="6" t="s">
        <v>0</v>
      </c>
      <c r="N32" s="6">
        <v>78</v>
      </c>
      <c r="O32" s="6" t="s">
        <v>3</v>
      </c>
      <c r="P32" s="6">
        <v>69</v>
      </c>
      <c r="Q32" s="6" t="s">
        <v>3</v>
      </c>
      <c r="R32" s="6">
        <f t="shared" si="0"/>
        <v>378</v>
      </c>
      <c r="S32" s="6">
        <f t="shared" si="1"/>
        <v>75.6</v>
      </c>
      <c r="T32" s="18" t="s">
        <v>25</v>
      </c>
      <c r="U32" s="6" t="s">
        <v>26</v>
      </c>
    </row>
    <row r="33" spans="1:21" ht="15">
      <c r="A33" s="37">
        <f t="shared" si="2"/>
        <v>27</v>
      </c>
      <c r="B33" s="40">
        <v>19602586</v>
      </c>
      <c r="C33" s="43" t="s">
        <v>108</v>
      </c>
      <c r="D33" s="6">
        <v>86</v>
      </c>
      <c r="E33" s="6" t="s">
        <v>1</v>
      </c>
      <c r="F33" s="6"/>
      <c r="G33" s="6"/>
      <c r="H33" s="6"/>
      <c r="I33" s="6"/>
      <c r="J33" s="6">
        <v>76</v>
      </c>
      <c r="K33" s="6" t="s">
        <v>5</v>
      </c>
      <c r="L33" s="6">
        <v>64</v>
      </c>
      <c r="M33" s="6" t="s">
        <v>0</v>
      </c>
      <c r="N33" s="6">
        <v>75</v>
      </c>
      <c r="O33" s="6" t="s">
        <v>0</v>
      </c>
      <c r="P33" s="6">
        <v>47</v>
      </c>
      <c r="Q33" s="6" t="s">
        <v>7</v>
      </c>
      <c r="R33" s="6">
        <f t="shared" si="0"/>
        <v>348</v>
      </c>
      <c r="S33" s="6">
        <f t="shared" si="1"/>
        <v>69.6</v>
      </c>
      <c r="T33" s="18" t="s">
        <v>25</v>
      </c>
      <c r="U33" s="6" t="s">
        <v>26</v>
      </c>
    </row>
    <row r="34" spans="1:21" ht="15">
      <c r="A34" s="37">
        <f t="shared" si="2"/>
        <v>28</v>
      </c>
      <c r="B34" s="40">
        <v>19602587</v>
      </c>
      <c r="C34" s="43" t="s">
        <v>109</v>
      </c>
      <c r="D34" s="6">
        <v>89</v>
      </c>
      <c r="E34" s="6" t="s">
        <v>1</v>
      </c>
      <c r="F34" s="6">
        <v>87</v>
      </c>
      <c r="G34" s="6" t="s">
        <v>2</v>
      </c>
      <c r="H34" s="6"/>
      <c r="I34" s="6"/>
      <c r="J34" s="6"/>
      <c r="K34" s="6"/>
      <c r="L34" s="6">
        <v>85</v>
      </c>
      <c r="M34" s="6" t="s">
        <v>2</v>
      </c>
      <c r="N34" s="6">
        <v>87</v>
      </c>
      <c r="O34" s="6" t="s">
        <v>2</v>
      </c>
      <c r="P34" s="6">
        <v>76</v>
      </c>
      <c r="Q34" s="6" t="s">
        <v>1</v>
      </c>
      <c r="R34" s="6">
        <f t="shared" si="0"/>
        <v>424</v>
      </c>
      <c r="S34" s="6">
        <f t="shared" si="1"/>
        <v>84.8</v>
      </c>
      <c r="T34" s="18" t="s">
        <v>25</v>
      </c>
      <c r="U34" s="6" t="s">
        <v>26</v>
      </c>
    </row>
    <row r="35" spans="1:21" ht="15">
      <c r="A35" s="37">
        <f t="shared" si="2"/>
        <v>29</v>
      </c>
      <c r="B35" s="40">
        <v>19602588</v>
      </c>
      <c r="C35" s="43" t="s">
        <v>110</v>
      </c>
      <c r="D35" s="6">
        <v>68</v>
      </c>
      <c r="E35" s="6" t="s">
        <v>6</v>
      </c>
      <c r="F35" s="6">
        <v>64</v>
      </c>
      <c r="G35" s="6" t="s">
        <v>5</v>
      </c>
      <c r="H35" s="6"/>
      <c r="I35" s="6"/>
      <c r="J35" s="6"/>
      <c r="K35" s="6"/>
      <c r="L35" s="6">
        <v>57</v>
      </c>
      <c r="M35" s="6" t="s">
        <v>5</v>
      </c>
      <c r="N35" s="6">
        <v>64</v>
      </c>
      <c r="O35" s="6" t="s">
        <v>6</v>
      </c>
      <c r="P35" s="6">
        <v>58</v>
      </c>
      <c r="Q35" s="6" t="s">
        <v>5</v>
      </c>
      <c r="R35" s="6">
        <f t="shared" si="0"/>
        <v>311</v>
      </c>
      <c r="S35" s="6">
        <f t="shared" si="1"/>
        <v>62.2</v>
      </c>
      <c r="T35" s="18" t="s">
        <v>25</v>
      </c>
      <c r="U35" s="6" t="s">
        <v>26</v>
      </c>
    </row>
    <row r="36" spans="1:21" ht="15">
      <c r="A36" s="37">
        <f t="shared" si="2"/>
        <v>30</v>
      </c>
      <c r="B36" s="40">
        <v>19602589</v>
      </c>
      <c r="C36" s="43" t="s">
        <v>111</v>
      </c>
      <c r="D36" s="6">
        <v>58</v>
      </c>
      <c r="E36" s="6" t="s">
        <v>7</v>
      </c>
      <c r="F36" s="6">
        <v>57</v>
      </c>
      <c r="G36" s="6" t="s">
        <v>6</v>
      </c>
      <c r="H36" s="6"/>
      <c r="I36" s="6"/>
      <c r="J36" s="6"/>
      <c r="K36" s="6"/>
      <c r="L36" s="6">
        <v>53</v>
      </c>
      <c r="M36" s="6" t="s">
        <v>6</v>
      </c>
      <c r="N36" s="6">
        <v>57</v>
      </c>
      <c r="O36" s="6" t="s">
        <v>7</v>
      </c>
      <c r="P36" s="6">
        <v>54</v>
      </c>
      <c r="Q36" s="6" t="s">
        <v>5</v>
      </c>
      <c r="R36" s="6">
        <f t="shared" si="0"/>
        <v>279</v>
      </c>
      <c r="S36" s="6">
        <f t="shared" si="1"/>
        <v>55.8</v>
      </c>
      <c r="T36" s="18" t="s">
        <v>25</v>
      </c>
      <c r="U36" s="6" t="s">
        <v>27</v>
      </c>
    </row>
    <row r="37" spans="1:21" ht="15">
      <c r="A37" s="37">
        <f t="shared" si="2"/>
        <v>31</v>
      </c>
      <c r="B37" s="40">
        <v>19602590</v>
      </c>
      <c r="C37" s="43" t="s">
        <v>112</v>
      </c>
      <c r="D37" s="6">
        <v>82</v>
      </c>
      <c r="E37" s="6" t="s">
        <v>3</v>
      </c>
      <c r="F37" s="6">
        <v>82</v>
      </c>
      <c r="G37" s="6" t="s">
        <v>1</v>
      </c>
      <c r="H37" s="6"/>
      <c r="I37" s="6"/>
      <c r="J37" s="6"/>
      <c r="K37" s="6"/>
      <c r="L37" s="6">
        <v>78</v>
      </c>
      <c r="M37" s="6" t="s">
        <v>1</v>
      </c>
      <c r="N37" s="6">
        <v>82</v>
      </c>
      <c r="O37" s="6" t="s">
        <v>1</v>
      </c>
      <c r="P37" s="6">
        <v>58</v>
      </c>
      <c r="Q37" s="6" t="s">
        <v>2</v>
      </c>
      <c r="R37" s="6">
        <f t="shared" si="0"/>
        <v>382</v>
      </c>
      <c r="S37" s="6">
        <f t="shared" si="1"/>
        <v>76.4</v>
      </c>
      <c r="T37" s="18" t="s">
        <v>25</v>
      </c>
      <c r="U37" s="6" t="s">
        <v>26</v>
      </c>
    </row>
    <row r="38" spans="1:21" ht="15">
      <c r="A38" s="37">
        <f t="shared" si="2"/>
        <v>32</v>
      </c>
      <c r="B38" s="40">
        <v>19602591</v>
      </c>
      <c r="C38" s="43" t="s">
        <v>113</v>
      </c>
      <c r="D38" s="6">
        <v>88</v>
      </c>
      <c r="E38" s="6" t="s">
        <v>1</v>
      </c>
      <c r="F38" s="6"/>
      <c r="G38" s="6"/>
      <c r="H38" s="6"/>
      <c r="I38" s="6"/>
      <c r="J38" s="6">
        <v>80</v>
      </c>
      <c r="K38" s="6" t="s">
        <v>5</v>
      </c>
      <c r="L38" s="6">
        <v>69</v>
      </c>
      <c r="M38" s="6" t="s">
        <v>0</v>
      </c>
      <c r="N38" s="6">
        <v>79</v>
      </c>
      <c r="O38" s="6" t="s">
        <v>3</v>
      </c>
      <c r="P38" s="6">
        <v>61</v>
      </c>
      <c r="Q38" s="6" t="s">
        <v>0</v>
      </c>
      <c r="R38" s="6">
        <f t="shared" si="0"/>
        <v>377</v>
      </c>
      <c r="S38" s="6">
        <f t="shared" si="1"/>
        <v>75.4</v>
      </c>
      <c r="T38" s="18" t="s">
        <v>25</v>
      </c>
      <c r="U38" s="6" t="s">
        <v>26</v>
      </c>
    </row>
    <row r="39" spans="1:21" ht="15">
      <c r="A39" s="37">
        <f t="shared" si="2"/>
        <v>33</v>
      </c>
      <c r="B39" s="40">
        <v>19602592</v>
      </c>
      <c r="C39" s="43" t="s">
        <v>114</v>
      </c>
      <c r="D39" s="6">
        <v>79</v>
      </c>
      <c r="E39" s="6" t="s">
        <v>0</v>
      </c>
      <c r="F39" s="6">
        <v>73</v>
      </c>
      <c r="G39" s="6" t="s">
        <v>0</v>
      </c>
      <c r="H39" s="6"/>
      <c r="I39" s="6"/>
      <c r="J39" s="6"/>
      <c r="K39" s="6"/>
      <c r="L39" s="6">
        <v>64</v>
      </c>
      <c r="M39" s="6" t="s">
        <v>0</v>
      </c>
      <c r="N39" s="6">
        <v>73</v>
      </c>
      <c r="O39" s="6" t="s">
        <v>0</v>
      </c>
      <c r="P39" s="6">
        <v>59</v>
      </c>
      <c r="Q39" s="6" t="s">
        <v>0</v>
      </c>
      <c r="R39" s="6">
        <f t="shared" si="0"/>
        <v>348</v>
      </c>
      <c r="S39" s="6">
        <f t="shared" si="1"/>
        <v>69.6</v>
      </c>
      <c r="T39" s="18" t="s">
        <v>25</v>
      </c>
      <c r="U39" s="6" t="s">
        <v>26</v>
      </c>
    </row>
    <row r="40" spans="2:21" ht="15">
      <c r="B40" s="8"/>
      <c r="C40" s="41" t="s">
        <v>46</v>
      </c>
      <c r="D40" s="9">
        <f>SUM(D7:D39)</f>
        <v>2713</v>
      </c>
      <c r="F40" s="9">
        <f>SUM(F7:F39)</f>
        <v>1578</v>
      </c>
      <c r="G40" s="9"/>
      <c r="H40" s="9">
        <f>SUM(H7:H39)</f>
        <v>416</v>
      </c>
      <c r="I40" s="9"/>
      <c r="J40" s="9">
        <f>SUM(J7:J39)</f>
        <v>491</v>
      </c>
      <c r="K40" s="9"/>
      <c r="L40" s="9">
        <f>SUM(L7:L39)</f>
        <v>2328</v>
      </c>
      <c r="M40" s="9"/>
      <c r="N40" s="9">
        <f>SUM(N7:N39)</f>
        <v>2542</v>
      </c>
      <c r="O40" s="9"/>
      <c r="P40" s="9">
        <f>SUM(P7:P39)</f>
        <v>2076</v>
      </c>
      <c r="Q40" s="9"/>
      <c r="R40" s="9"/>
      <c r="S40" s="9"/>
      <c r="T40" s="9"/>
      <c r="U40" s="9"/>
    </row>
    <row r="41" spans="2:21" ht="15">
      <c r="B41" s="8"/>
      <c r="C41" s="41"/>
      <c r="D41" s="9">
        <f>+D40/33</f>
        <v>82.21212121212122</v>
      </c>
      <c r="E41" s="9"/>
      <c r="F41" s="9">
        <f>+F40/21</f>
        <v>75.14285714285714</v>
      </c>
      <c r="G41" s="9"/>
      <c r="H41" s="9">
        <f>+H40/6</f>
        <v>69.33333333333333</v>
      </c>
      <c r="I41" s="9"/>
      <c r="J41" s="9">
        <f>+J40/6</f>
        <v>81.83333333333333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2:21" ht="15">
      <c r="B42" s="8"/>
      <c r="C42" s="41" t="s">
        <v>39</v>
      </c>
      <c r="D42" s="9">
        <f>+Science!D37</f>
        <v>2539</v>
      </c>
      <c r="E42" s="9"/>
      <c r="F42" s="9">
        <f>+Science!F37</f>
        <v>1158</v>
      </c>
      <c r="G42" s="9"/>
      <c r="H42" s="9">
        <f>+Science!L37</f>
        <v>1818</v>
      </c>
      <c r="I42" s="9"/>
      <c r="J42" s="9">
        <f>+Science!H37</f>
        <v>1370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2:21" ht="15">
      <c r="B43" s="8"/>
      <c r="C43" s="41" t="s">
        <v>44</v>
      </c>
      <c r="D43" s="9">
        <f>+D40+D42</f>
        <v>5252</v>
      </c>
      <c r="E43" s="9"/>
      <c r="F43" s="9">
        <f>+F40+F42</f>
        <v>2736</v>
      </c>
      <c r="G43" s="9"/>
      <c r="H43" s="9">
        <f>+H40+H42</f>
        <v>2234</v>
      </c>
      <c r="I43" s="9"/>
      <c r="J43" s="9">
        <f>+J40+J42</f>
        <v>1861</v>
      </c>
      <c r="K43" s="9"/>
      <c r="L43" s="9">
        <f>+L40</f>
        <v>2328</v>
      </c>
      <c r="M43" s="9"/>
      <c r="N43" s="9">
        <f>+N40</f>
        <v>2542</v>
      </c>
      <c r="O43" s="9"/>
      <c r="P43" s="9">
        <f>+P40</f>
        <v>2076</v>
      </c>
      <c r="Q43" s="9"/>
      <c r="R43" s="9">
        <f>SUM(R7:R42)</f>
        <v>12144</v>
      </c>
      <c r="S43" s="9"/>
      <c r="T43" s="9"/>
      <c r="U43" s="9"/>
    </row>
    <row r="44" spans="2:21" ht="15">
      <c r="B44" s="8"/>
      <c r="C44" s="41"/>
      <c r="D44" s="9">
        <f>+D43/64</f>
        <v>82.0625</v>
      </c>
      <c r="E44" s="9"/>
      <c r="F44" s="9">
        <f>+F43/36</f>
        <v>76</v>
      </c>
      <c r="G44" s="9"/>
      <c r="H44" s="9">
        <f>+H43/30</f>
        <v>74.46666666666667</v>
      </c>
      <c r="I44" s="9"/>
      <c r="J44" s="35">
        <f>+J43/22</f>
        <v>84.5909090909091</v>
      </c>
      <c r="K44" s="9"/>
      <c r="L44" s="9">
        <f>+L43/33</f>
        <v>70.54545454545455</v>
      </c>
      <c r="M44" s="9"/>
      <c r="N44" s="35">
        <f>+N43/33</f>
        <v>77.03030303030303</v>
      </c>
      <c r="O44" s="9"/>
      <c r="P44" s="9">
        <f>+P43/33</f>
        <v>62.90909090909091</v>
      </c>
      <c r="Q44" s="9"/>
      <c r="R44" s="9">
        <f>+R43/33</f>
        <v>368</v>
      </c>
      <c r="S44" s="9"/>
      <c r="T44" s="9"/>
      <c r="U44" s="9"/>
    </row>
    <row r="45" spans="2:21" ht="15">
      <c r="B45" s="8"/>
      <c r="C45" s="4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f>+R44/5</f>
        <v>73.6</v>
      </c>
      <c r="S45" s="9"/>
      <c r="T45" s="9"/>
      <c r="U45" s="9"/>
    </row>
    <row r="46" spans="2:21" ht="15">
      <c r="B46" s="2"/>
      <c r="C46" s="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 ht="15">
      <c r="B47" s="10" t="s">
        <v>28</v>
      </c>
      <c r="C47" s="10"/>
      <c r="D47" s="10"/>
      <c r="E47" s="1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2:21" ht="15">
      <c r="B48" s="6">
        <v>1</v>
      </c>
      <c r="C48" s="43" t="s">
        <v>90</v>
      </c>
      <c r="D48" s="6">
        <v>93.4</v>
      </c>
      <c r="E48" s="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>+Science!R37+Comm!R43</f>
        <v>24504</v>
      </c>
      <c r="S48" s="16"/>
      <c r="T48" s="16"/>
      <c r="U48" s="16"/>
    </row>
    <row r="49" spans="2:21" ht="15">
      <c r="B49" s="6">
        <v>2</v>
      </c>
      <c r="C49" s="43" t="s">
        <v>106</v>
      </c>
      <c r="D49" s="6">
        <v>92.4</v>
      </c>
      <c r="E49" s="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>+R48/64</f>
        <v>382.875</v>
      </c>
      <c r="S49" s="16"/>
      <c r="T49" s="16"/>
      <c r="U49" s="16"/>
    </row>
    <row r="50" spans="2:21" ht="15">
      <c r="B50" s="6">
        <v>3</v>
      </c>
      <c r="C50" s="43" t="s">
        <v>91</v>
      </c>
      <c r="D50" s="6">
        <v>85.8</v>
      </c>
      <c r="E50" s="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>+R49/5</f>
        <v>76.575</v>
      </c>
      <c r="S50" s="16"/>
      <c r="T50" s="16"/>
      <c r="U50" s="16"/>
    </row>
    <row r="51" spans="2:21" ht="15">
      <c r="B51" s="9"/>
      <c r="C51" s="42"/>
      <c r="D51" s="9"/>
      <c r="E51" s="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13" ht="15">
      <c r="B52" s="12"/>
      <c r="C52" s="12"/>
      <c r="D52" s="13" t="s">
        <v>14</v>
      </c>
      <c r="E52" s="13" t="s">
        <v>41</v>
      </c>
      <c r="F52" s="37" t="s">
        <v>16</v>
      </c>
      <c r="G52" s="37" t="s">
        <v>17</v>
      </c>
      <c r="H52" s="7" t="s">
        <v>42</v>
      </c>
      <c r="I52" s="37" t="s">
        <v>19</v>
      </c>
      <c r="J52" s="37" t="s">
        <v>20</v>
      </c>
      <c r="K52" s="37" t="s">
        <v>35</v>
      </c>
      <c r="L52" s="37" t="s">
        <v>43</v>
      </c>
      <c r="M52" s="37" t="s">
        <v>37</v>
      </c>
    </row>
    <row r="53" spans="3:10" ht="15">
      <c r="C53" s="3" t="s">
        <v>39</v>
      </c>
      <c r="D53" s="37">
        <v>31</v>
      </c>
      <c r="E53" s="37">
        <v>15</v>
      </c>
      <c r="F53" s="37">
        <v>16</v>
      </c>
      <c r="G53" s="37">
        <v>7</v>
      </c>
      <c r="H53" s="37">
        <v>24</v>
      </c>
      <c r="I53" s="37">
        <v>31</v>
      </c>
      <c r="J53" s="37">
        <v>31</v>
      </c>
    </row>
    <row r="54" spans="3:13" ht="15">
      <c r="C54" s="3" t="s">
        <v>40</v>
      </c>
      <c r="D54" s="37">
        <v>33</v>
      </c>
      <c r="E54" s="37">
        <v>21</v>
      </c>
      <c r="F54" s="37">
        <v>6</v>
      </c>
      <c r="H54" s="37">
        <v>6</v>
      </c>
      <c r="K54" s="37">
        <v>33</v>
      </c>
      <c r="L54" s="37">
        <v>33</v>
      </c>
      <c r="M54" s="37">
        <v>33</v>
      </c>
    </row>
    <row r="55" spans="3:13" ht="15">
      <c r="C55" s="3" t="s">
        <v>44</v>
      </c>
      <c r="D55" s="37">
        <f>SUM(D53:D54)</f>
        <v>64</v>
      </c>
      <c r="E55" s="37">
        <f aca="true" t="shared" si="3" ref="E55:M55">SUM(E53:E54)</f>
        <v>36</v>
      </c>
      <c r="F55" s="37">
        <f t="shared" si="3"/>
        <v>22</v>
      </c>
      <c r="G55" s="37">
        <f t="shared" si="3"/>
        <v>7</v>
      </c>
      <c r="H55" s="37">
        <f t="shared" si="3"/>
        <v>30</v>
      </c>
      <c r="I55" s="37">
        <f t="shared" si="3"/>
        <v>31</v>
      </c>
      <c r="J55" s="37">
        <f t="shared" si="3"/>
        <v>31</v>
      </c>
      <c r="K55" s="37">
        <f t="shared" si="3"/>
        <v>33</v>
      </c>
      <c r="L55" s="37">
        <f t="shared" si="3"/>
        <v>33</v>
      </c>
      <c r="M55" s="37">
        <f t="shared" si="3"/>
        <v>33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50C3-41A8-4538-9B58-F80E4B258DDB}">
  <sheetPr>
    <pageSetUpPr fitToPage="1"/>
  </sheetPr>
  <dimension ref="A2:U55"/>
  <sheetViews>
    <sheetView tabSelected="1" workbookViewId="0" topLeftCell="A16">
      <selection activeCell="S35" sqref="S35"/>
    </sheetView>
  </sheetViews>
  <sheetFormatPr defaultColWidth="9.140625" defaultRowHeight="15"/>
  <cols>
    <col min="1" max="1" width="9.140625" style="37" customWidth="1"/>
    <col min="2" max="2" width="10.140625" style="3" bestFit="1" customWidth="1"/>
    <col min="3" max="3" width="26.8515625" style="3" customWidth="1"/>
    <col min="4" max="4" width="7.7109375" style="37" customWidth="1"/>
    <col min="5" max="5" width="6.28125" style="37" customWidth="1"/>
    <col min="6" max="6" width="7.421875" style="37" customWidth="1"/>
    <col min="7" max="7" width="6.421875" style="37" customWidth="1"/>
    <col min="8" max="8" width="7.00390625" style="37" customWidth="1"/>
    <col min="9" max="9" width="6.7109375" style="37" customWidth="1"/>
    <col min="10" max="10" width="6.421875" style="37" customWidth="1"/>
    <col min="11" max="11" width="7.421875" style="37" customWidth="1"/>
    <col min="12" max="12" width="6.8515625" style="37" customWidth="1"/>
    <col min="13" max="13" width="7.140625" style="37" customWidth="1"/>
    <col min="14" max="14" width="6.28125" style="37" customWidth="1"/>
    <col min="15" max="15" width="6.421875" style="37" customWidth="1"/>
    <col min="16" max="16" width="7.28125" style="37" customWidth="1"/>
    <col min="17" max="17" width="6.7109375" style="37" customWidth="1"/>
    <col min="18" max="21" width="9.140625" style="37" customWidth="1"/>
    <col min="22" max="16384" width="9.140625" style="1" customWidth="1"/>
  </cols>
  <sheetData>
    <row r="2" spans="2:21" ht="15">
      <c r="B2" s="61" t="s">
        <v>38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15"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15">
      <c r="B4" s="62" t="s">
        <v>49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2:21" ht="15">
      <c r="B5" s="2"/>
      <c r="D5" s="38">
        <v>301</v>
      </c>
      <c r="E5" s="38">
        <v>301</v>
      </c>
      <c r="F5" s="38">
        <v>302</v>
      </c>
      <c r="G5" s="38">
        <v>302</v>
      </c>
      <c r="H5" s="4" t="s">
        <v>10</v>
      </c>
      <c r="I5" s="4" t="s">
        <v>10</v>
      </c>
      <c r="J5" s="4" t="s">
        <v>81</v>
      </c>
      <c r="K5" s="4" t="s">
        <v>81</v>
      </c>
      <c r="L5" s="4" t="s">
        <v>31</v>
      </c>
      <c r="M5" s="4" t="s">
        <v>31</v>
      </c>
      <c r="N5" s="4" t="s">
        <v>32</v>
      </c>
      <c r="O5" s="4" t="s">
        <v>32</v>
      </c>
      <c r="P5" s="4" t="s">
        <v>33</v>
      </c>
      <c r="Q5" s="4" t="s">
        <v>33</v>
      </c>
      <c r="R5" s="16"/>
      <c r="S5" s="16"/>
      <c r="T5" s="16"/>
      <c r="U5" s="16"/>
    </row>
    <row r="6" spans="1:21" s="7" customFormat="1" ht="15">
      <c r="A6" s="37"/>
      <c r="B6" s="5" t="s">
        <v>13</v>
      </c>
      <c r="C6" s="6" t="s">
        <v>34</v>
      </c>
      <c r="D6" s="6" t="s">
        <v>14</v>
      </c>
      <c r="E6" s="6" t="s">
        <v>14</v>
      </c>
      <c r="F6" s="6" t="s">
        <v>15</v>
      </c>
      <c r="G6" s="6" t="s">
        <v>15</v>
      </c>
      <c r="H6" s="6" t="s">
        <v>18</v>
      </c>
      <c r="I6" s="6" t="s">
        <v>18</v>
      </c>
      <c r="J6" s="6" t="s">
        <v>16</v>
      </c>
      <c r="K6" s="6" t="s">
        <v>16</v>
      </c>
      <c r="L6" s="6" t="s">
        <v>35</v>
      </c>
      <c r="M6" s="6" t="s">
        <v>35</v>
      </c>
      <c r="N6" s="6" t="s">
        <v>36</v>
      </c>
      <c r="O6" s="6" t="s">
        <v>36</v>
      </c>
      <c r="P6" s="6" t="s">
        <v>37</v>
      </c>
      <c r="Q6" s="6" t="s">
        <v>37</v>
      </c>
      <c r="R6" s="6" t="s">
        <v>21</v>
      </c>
      <c r="S6" s="6" t="s">
        <v>22</v>
      </c>
      <c r="T6" s="6" t="s">
        <v>23</v>
      </c>
      <c r="U6" s="6" t="s">
        <v>24</v>
      </c>
    </row>
    <row r="7" spans="1:21" ht="15">
      <c r="A7" s="37">
        <v>1</v>
      </c>
      <c r="B7" s="40">
        <v>19602568</v>
      </c>
      <c r="C7" s="43" t="s">
        <v>90</v>
      </c>
      <c r="D7" s="6">
        <v>95</v>
      </c>
      <c r="E7" s="6" t="s">
        <v>4</v>
      </c>
      <c r="F7" s="6"/>
      <c r="G7" s="6"/>
      <c r="H7" s="6"/>
      <c r="I7" s="6"/>
      <c r="J7" s="6">
        <v>96</v>
      </c>
      <c r="K7" s="6" t="s">
        <v>4</v>
      </c>
      <c r="L7" s="6">
        <v>86</v>
      </c>
      <c r="M7" s="6" t="s">
        <v>2</v>
      </c>
      <c r="N7" s="6">
        <v>95</v>
      </c>
      <c r="O7" s="6" t="s">
        <v>4</v>
      </c>
      <c r="P7" s="6">
        <v>95</v>
      </c>
      <c r="Q7" s="6" t="s">
        <v>4</v>
      </c>
      <c r="R7" s="6">
        <f aca="true" t="shared" si="0" ref="R7:R39">+D7+F7+H7+J7+L7+N7+P7</f>
        <v>467</v>
      </c>
      <c r="S7" s="6">
        <f aca="true" t="shared" si="1" ref="S7:S39">R7*100/500</f>
        <v>93.4</v>
      </c>
      <c r="T7" s="18" t="s">
        <v>25</v>
      </c>
      <c r="U7" s="6" t="s">
        <v>26</v>
      </c>
    </row>
    <row r="8" spans="1:21" ht="15">
      <c r="A8" s="37">
        <f>+A7+1</f>
        <v>2</v>
      </c>
      <c r="B8" s="40">
        <v>19602584</v>
      </c>
      <c r="C8" s="43" t="s">
        <v>106</v>
      </c>
      <c r="D8" s="6">
        <v>95</v>
      </c>
      <c r="E8" s="6" t="s">
        <v>4</v>
      </c>
      <c r="F8" s="6">
        <v>95</v>
      </c>
      <c r="G8" s="6" t="s">
        <v>4</v>
      </c>
      <c r="H8" s="6"/>
      <c r="I8" s="6"/>
      <c r="J8" s="6"/>
      <c r="K8" s="6"/>
      <c r="L8" s="6">
        <v>95</v>
      </c>
      <c r="M8" s="6" t="s">
        <v>4</v>
      </c>
      <c r="N8" s="6">
        <v>95</v>
      </c>
      <c r="O8" s="6" t="s">
        <v>4</v>
      </c>
      <c r="P8" s="6">
        <v>82</v>
      </c>
      <c r="Q8" s="6" t="s">
        <v>2</v>
      </c>
      <c r="R8" s="6">
        <f t="shared" si="0"/>
        <v>462</v>
      </c>
      <c r="S8" s="6">
        <f t="shared" si="1"/>
        <v>92.4</v>
      </c>
      <c r="T8" s="18" t="s">
        <v>25</v>
      </c>
      <c r="U8" s="6" t="s">
        <v>26</v>
      </c>
    </row>
    <row r="9" spans="1:21" ht="15">
      <c r="A9" s="37">
        <f aca="true" t="shared" si="2" ref="A9:A39">+A8+1</f>
        <v>3</v>
      </c>
      <c r="B9" s="40">
        <v>19602569</v>
      </c>
      <c r="C9" s="43" t="s">
        <v>91</v>
      </c>
      <c r="D9" s="6">
        <v>93</v>
      </c>
      <c r="E9" s="6" t="s">
        <v>2</v>
      </c>
      <c r="F9" s="6"/>
      <c r="G9" s="6"/>
      <c r="H9" s="6">
        <v>79</v>
      </c>
      <c r="I9" s="6" t="s">
        <v>1</v>
      </c>
      <c r="J9" s="6"/>
      <c r="K9" s="6"/>
      <c r="L9" s="6">
        <v>91</v>
      </c>
      <c r="M9" s="6" t="s">
        <v>4</v>
      </c>
      <c r="N9" s="6">
        <v>88</v>
      </c>
      <c r="O9" s="6" t="s">
        <v>2</v>
      </c>
      <c r="P9" s="6">
        <v>78</v>
      </c>
      <c r="Q9" s="6" t="s">
        <v>1</v>
      </c>
      <c r="R9" s="6">
        <f t="shared" si="0"/>
        <v>429</v>
      </c>
      <c r="S9" s="6">
        <f t="shared" si="1"/>
        <v>85.8</v>
      </c>
      <c r="T9" s="18" t="s">
        <v>25</v>
      </c>
      <c r="U9" s="6" t="s">
        <v>26</v>
      </c>
    </row>
    <row r="10" spans="1:21" ht="15">
      <c r="A10" s="37">
        <f t="shared" si="2"/>
        <v>4</v>
      </c>
      <c r="B10" s="40">
        <v>19602566</v>
      </c>
      <c r="C10" s="43" t="s">
        <v>88</v>
      </c>
      <c r="D10" s="6">
        <v>94</v>
      </c>
      <c r="E10" s="6" t="s">
        <v>4</v>
      </c>
      <c r="F10" s="6">
        <v>89</v>
      </c>
      <c r="G10" s="6" t="s">
        <v>2</v>
      </c>
      <c r="H10" s="6"/>
      <c r="I10" s="6"/>
      <c r="J10" s="6"/>
      <c r="K10" s="6"/>
      <c r="L10" s="6">
        <v>84</v>
      </c>
      <c r="M10" s="6" t="s">
        <v>2</v>
      </c>
      <c r="N10" s="6">
        <v>89</v>
      </c>
      <c r="O10" s="6" t="s">
        <v>2</v>
      </c>
      <c r="P10" s="6">
        <v>69</v>
      </c>
      <c r="Q10" s="6" t="s">
        <v>3</v>
      </c>
      <c r="R10" s="6">
        <f t="shared" si="0"/>
        <v>425</v>
      </c>
      <c r="S10" s="6">
        <f t="shared" si="1"/>
        <v>85</v>
      </c>
      <c r="T10" s="18" t="s">
        <v>25</v>
      </c>
      <c r="U10" s="6" t="s">
        <v>26</v>
      </c>
    </row>
    <row r="11" spans="1:21" ht="15">
      <c r="A11" s="37">
        <f t="shared" si="2"/>
        <v>5</v>
      </c>
      <c r="B11" s="40">
        <v>19602587</v>
      </c>
      <c r="C11" s="43" t="s">
        <v>109</v>
      </c>
      <c r="D11" s="6">
        <v>89</v>
      </c>
      <c r="E11" s="6" t="s">
        <v>1</v>
      </c>
      <c r="F11" s="6">
        <v>87</v>
      </c>
      <c r="G11" s="6" t="s">
        <v>2</v>
      </c>
      <c r="H11" s="6"/>
      <c r="I11" s="6"/>
      <c r="J11" s="6"/>
      <c r="K11" s="6"/>
      <c r="L11" s="6">
        <v>85</v>
      </c>
      <c r="M11" s="6" t="s">
        <v>2</v>
      </c>
      <c r="N11" s="6">
        <v>87</v>
      </c>
      <c r="O11" s="6" t="s">
        <v>2</v>
      </c>
      <c r="P11" s="6">
        <v>76</v>
      </c>
      <c r="Q11" s="6" t="s">
        <v>1</v>
      </c>
      <c r="R11" s="6">
        <f t="shared" si="0"/>
        <v>424</v>
      </c>
      <c r="S11" s="6">
        <f t="shared" si="1"/>
        <v>84.8</v>
      </c>
      <c r="T11" s="18" t="s">
        <v>25</v>
      </c>
      <c r="U11" s="6" t="s">
        <v>26</v>
      </c>
    </row>
    <row r="12" spans="1:21" ht="15">
      <c r="A12" s="37">
        <f t="shared" si="2"/>
        <v>6</v>
      </c>
      <c r="B12" s="40">
        <v>19602565</v>
      </c>
      <c r="C12" s="43" t="s">
        <v>87</v>
      </c>
      <c r="D12" s="6">
        <v>88</v>
      </c>
      <c r="E12" s="6" t="s">
        <v>1</v>
      </c>
      <c r="F12" s="6">
        <v>86</v>
      </c>
      <c r="G12" s="6" t="s">
        <v>2</v>
      </c>
      <c r="H12" s="6"/>
      <c r="I12" s="6"/>
      <c r="J12" s="6"/>
      <c r="K12" s="6"/>
      <c r="L12" s="6">
        <v>71</v>
      </c>
      <c r="M12" s="6" t="s">
        <v>3</v>
      </c>
      <c r="N12" s="6">
        <v>86</v>
      </c>
      <c r="O12" s="6" t="s">
        <v>1</v>
      </c>
      <c r="P12" s="6">
        <v>84</v>
      </c>
      <c r="Q12" s="6" t="s">
        <v>2</v>
      </c>
      <c r="R12" s="6">
        <f t="shared" si="0"/>
        <v>415</v>
      </c>
      <c r="S12" s="6">
        <f t="shared" si="1"/>
        <v>83</v>
      </c>
      <c r="T12" s="18" t="s">
        <v>25</v>
      </c>
      <c r="U12" s="6" t="s">
        <v>26</v>
      </c>
    </row>
    <row r="13" spans="1:21" ht="15">
      <c r="A13" s="37">
        <f t="shared" si="2"/>
        <v>7</v>
      </c>
      <c r="B13" s="40">
        <v>19602571</v>
      </c>
      <c r="C13" s="43" t="s">
        <v>93</v>
      </c>
      <c r="D13" s="6">
        <v>87</v>
      </c>
      <c r="E13" s="6" t="s">
        <v>1</v>
      </c>
      <c r="F13" s="6"/>
      <c r="G13" s="6"/>
      <c r="H13" s="6"/>
      <c r="I13" s="6"/>
      <c r="J13" s="6">
        <v>85</v>
      </c>
      <c r="K13" s="6" t="s">
        <v>3</v>
      </c>
      <c r="L13" s="6">
        <v>77</v>
      </c>
      <c r="M13" s="6" t="s">
        <v>1</v>
      </c>
      <c r="N13" s="6">
        <v>82</v>
      </c>
      <c r="O13" s="6" t="s">
        <v>1</v>
      </c>
      <c r="P13" s="6">
        <v>72</v>
      </c>
      <c r="Q13" s="6" t="s">
        <v>1</v>
      </c>
      <c r="R13" s="6">
        <f t="shared" si="0"/>
        <v>403</v>
      </c>
      <c r="S13" s="6">
        <f t="shared" si="1"/>
        <v>80.6</v>
      </c>
      <c r="T13" s="18" t="s">
        <v>25</v>
      </c>
      <c r="U13" s="6" t="s">
        <v>26</v>
      </c>
    </row>
    <row r="14" spans="1:21" ht="15">
      <c r="A14" s="37">
        <f t="shared" si="2"/>
        <v>8</v>
      </c>
      <c r="B14" s="40">
        <v>19602578</v>
      </c>
      <c r="C14" s="43" t="s">
        <v>100</v>
      </c>
      <c r="D14" s="6">
        <v>87</v>
      </c>
      <c r="E14" s="6" t="s">
        <v>1</v>
      </c>
      <c r="F14" s="6">
        <v>82</v>
      </c>
      <c r="G14" s="6" t="s">
        <v>1</v>
      </c>
      <c r="H14" s="6"/>
      <c r="I14" s="6"/>
      <c r="J14" s="6"/>
      <c r="K14" s="6"/>
      <c r="L14" s="6">
        <v>77</v>
      </c>
      <c r="M14" s="6" t="s">
        <v>1</v>
      </c>
      <c r="N14" s="6">
        <v>84</v>
      </c>
      <c r="O14" s="6" t="s">
        <v>1</v>
      </c>
      <c r="P14" s="6">
        <v>66</v>
      </c>
      <c r="Q14" s="6" t="s">
        <v>3</v>
      </c>
      <c r="R14" s="6">
        <f t="shared" si="0"/>
        <v>396</v>
      </c>
      <c r="S14" s="6">
        <f t="shared" si="1"/>
        <v>79.2</v>
      </c>
      <c r="T14" s="18" t="s">
        <v>25</v>
      </c>
      <c r="U14" s="6" t="s">
        <v>26</v>
      </c>
    </row>
    <row r="15" spans="1:21" ht="15">
      <c r="A15" s="37">
        <f t="shared" si="2"/>
        <v>9</v>
      </c>
      <c r="B15" s="40">
        <v>19602581</v>
      </c>
      <c r="C15" s="43" t="s">
        <v>103</v>
      </c>
      <c r="D15" s="6">
        <v>89</v>
      </c>
      <c r="E15" s="6" t="s">
        <v>1</v>
      </c>
      <c r="F15" s="6">
        <v>85</v>
      </c>
      <c r="G15" s="6" t="s">
        <v>2</v>
      </c>
      <c r="H15" s="6"/>
      <c r="I15" s="6"/>
      <c r="J15" s="6"/>
      <c r="K15" s="6"/>
      <c r="L15" s="6">
        <v>75</v>
      </c>
      <c r="M15" s="6" t="s">
        <v>3</v>
      </c>
      <c r="N15" s="6">
        <v>83</v>
      </c>
      <c r="O15" s="6" t="s">
        <v>1</v>
      </c>
      <c r="P15" s="6">
        <v>62</v>
      </c>
      <c r="Q15" s="6" t="s">
        <v>0</v>
      </c>
      <c r="R15" s="6">
        <f t="shared" si="0"/>
        <v>394</v>
      </c>
      <c r="S15" s="6">
        <f t="shared" si="1"/>
        <v>78.8</v>
      </c>
      <c r="T15" s="18" t="s">
        <v>25</v>
      </c>
      <c r="U15" s="6" t="s">
        <v>26</v>
      </c>
    </row>
    <row r="16" spans="1:21" ht="15">
      <c r="A16" s="37">
        <f t="shared" si="2"/>
        <v>10</v>
      </c>
      <c r="B16" s="40">
        <v>19602564</v>
      </c>
      <c r="C16" s="43" t="s">
        <v>86</v>
      </c>
      <c r="D16" s="6">
        <v>84</v>
      </c>
      <c r="E16" s="6" t="s">
        <v>3</v>
      </c>
      <c r="F16" s="6"/>
      <c r="G16" s="6"/>
      <c r="H16" s="6">
        <v>69</v>
      </c>
      <c r="I16" s="6" t="s">
        <v>0</v>
      </c>
      <c r="J16" s="6"/>
      <c r="K16" s="6"/>
      <c r="L16" s="6">
        <v>86</v>
      </c>
      <c r="M16" s="6" t="s">
        <v>2</v>
      </c>
      <c r="N16" s="6">
        <v>82</v>
      </c>
      <c r="O16" s="6" t="s">
        <v>1</v>
      </c>
      <c r="P16" s="6">
        <v>69</v>
      </c>
      <c r="Q16" s="6" t="s">
        <v>3</v>
      </c>
      <c r="R16" s="6">
        <f t="shared" si="0"/>
        <v>390</v>
      </c>
      <c r="S16" s="6">
        <f t="shared" si="1"/>
        <v>78</v>
      </c>
      <c r="T16" s="18" t="s">
        <v>25</v>
      </c>
      <c r="U16" s="6" t="s">
        <v>26</v>
      </c>
    </row>
    <row r="17" spans="1:21" ht="15">
      <c r="A17" s="37">
        <f t="shared" si="2"/>
        <v>11</v>
      </c>
      <c r="B17" s="40">
        <v>19602574</v>
      </c>
      <c r="C17" s="43" t="s">
        <v>96</v>
      </c>
      <c r="D17" s="6">
        <v>94</v>
      </c>
      <c r="E17" s="6" t="s">
        <v>4</v>
      </c>
      <c r="F17" s="6"/>
      <c r="G17" s="6"/>
      <c r="H17" s="6">
        <v>64</v>
      </c>
      <c r="I17" s="6" t="s">
        <v>0</v>
      </c>
      <c r="J17" s="6"/>
      <c r="K17" s="6"/>
      <c r="L17" s="6">
        <v>83</v>
      </c>
      <c r="M17" s="6" t="s">
        <v>1</v>
      </c>
      <c r="N17" s="6">
        <v>81</v>
      </c>
      <c r="O17" s="6" t="s">
        <v>3</v>
      </c>
      <c r="P17" s="6">
        <v>62</v>
      </c>
      <c r="Q17" s="6" t="s">
        <v>0</v>
      </c>
      <c r="R17" s="6">
        <f t="shared" si="0"/>
        <v>384</v>
      </c>
      <c r="S17" s="6">
        <f t="shared" si="1"/>
        <v>76.8</v>
      </c>
      <c r="T17" s="18" t="s">
        <v>25</v>
      </c>
      <c r="U17" s="6" t="s">
        <v>26</v>
      </c>
    </row>
    <row r="18" spans="1:21" ht="15">
      <c r="A18" s="37">
        <f t="shared" si="2"/>
        <v>12</v>
      </c>
      <c r="B18" s="40">
        <v>19602570</v>
      </c>
      <c r="C18" s="43" t="s">
        <v>92</v>
      </c>
      <c r="D18" s="6">
        <v>88</v>
      </c>
      <c r="E18" s="6" t="s">
        <v>1</v>
      </c>
      <c r="F18" s="6"/>
      <c r="G18" s="6"/>
      <c r="H18" s="6">
        <v>75</v>
      </c>
      <c r="I18" s="6" t="s">
        <v>3</v>
      </c>
      <c r="J18" s="6"/>
      <c r="K18" s="6"/>
      <c r="L18" s="6">
        <v>71</v>
      </c>
      <c r="M18" s="6" t="s">
        <v>3</v>
      </c>
      <c r="N18" s="6">
        <v>78</v>
      </c>
      <c r="O18" s="6" t="s">
        <v>3</v>
      </c>
      <c r="P18" s="6">
        <v>70</v>
      </c>
      <c r="Q18" s="6" t="s">
        <v>3</v>
      </c>
      <c r="R18" s="6">
        <f t="shared" si="0"/>
        <v>382</v>
      </c>
      <c r="S18" s="6">
        <f t="shared" si="1"/>
        <v>76.4</v>
      </c>
      <c r="T18" s="18" t="s">
        <v>25</v>
      </c>
      <c r="U18" s="6" t="s">
        <v>26</v>
      </c>
    </row>
    <row r="19" spans="1:21" ht="15">
      <c r="A19" s="37">
        <f t="shared" si="2"/>
        <v>13</v>
      </c>
      <c r="B19" s="40">
        <v>19602590</v>
      </c>
      <c r="C19" s="43" t="s">
        <v>112</v>
      </c>
      <c r="D19" s="6">
        <v>82</v>
      </c>
      <c r="E19" s="6" t="s">
        <v>3</v>
      </c>
      <c r="F19" s="6">
        <v>82</v>
      </c>
      <c r="G19" s="6" t="s">
        <v>1</v>
      </c>
      <c r="H19" s="6"/>
      <c r="I19" s="6"/>
      <c r="J19" s="6"/>
      <c r="K19" s="6"/>
      <c r="L19" s="6">
        <v>78</v>
      </c>
      <c r="M19" s="6" t="s">
        <v>1</v>
      </c>
      <c r="N19" s="6">
        <v>82</v>
      </c>
      <c r="O19" s="6" t="s">
        <v>1</v>
      </c>
      <c r="P19" s="6">
        <v>58</v>
      </c>
      <c r="Q19" s="6" t="s">
        <v>2</v>
      </c>
      <c r="R19" s="6">
        <f t="shared" si="0"/>
        <v>382</v>
      </c>
      <c r="S19" s="6">
        <f t="shared" si="1"/>
        <v>76.4</v>
      </c>
      <c r="T19" s="18" t="s">
        <v>25</v>
      </c>
      <c r="U19" s="6" t="s">
        <v>26</v>
      </c>
    </row>
    <row r="20" spans="1:21" ht="15">
      <c r="A20" s="37">
        <f t="shared" si="2"/>
        <v>14</v>
      </c>
      <c r="B20" s="40">
        <v>19602582</v>
      </c>
      <c r="C20" s="43" t="s">
        <v>104</v>
      </c>
      <c r="D20" s="6">
        <v>83</v>
      </c>
      <c r="E20" s="6" t="s">
        <v>3</v>
      </c>
      <c r="F20" s="6">
        <v>78</v>
      </c>
      <c r="G20" s="6" t="s">
        <v>1</v>
      </c>
      <c r="H20" s="6"/>
      <c r="I20" s="6"/>
      <c r="J20" s="6"/>
      <c r="K20" s="6"/>
      <c r="L20" s="6">
        <v>69</v>
      </c>
      <c r="M20" s="6" t="s">
        <v>0</v>
      </c>
      <c r="N20" s="6">
        <v>78</v>
      </c>
      <c r="O20" s="6" t="s">
        <v>3</v>
      </c>
      <c r="P20" s="6">
        <v>70</v>
      </c>
      <c r="Q20" s="6" t="s">
        <v>3</v>
      </c>
      <c r="R20" s="6">
        <f t="shared" si="0"/>
        <v>378</v>
      </c>
      <c r="S20" s="6">
        <f t="shared" si="1"/>
        <v>75.6</v>
      </c>
      <c r="T20" s="18" t="s">
        <v>25</v>
      </c>
      <c r="U20" s="6" t="s">
        <v>26</v>
      </c>
    </row>
    <row r="21" spans="1:21" ht="15">
      <c r="A21" s="37">
        <f t="shared" si="2"/>
        <v>15</v>
      </c>
      <c r="B21" s="40">
        <v>19602585</v>
      </c>
      <c r="C21" s="43" t="s">
        <v>107</v>
      </c>
      <c r="D21" s="6">
        <v>85</v>
      </c>
      <c r="E21" s="6" t="s">
        <v>3</v>
      </c>
      <c r="F21" s="6"/>
      <c r="G21" s="6"/>
      <c r="H21" s="6"/>
      <c r="I21" s="6"/>
      <c r="J21" s="6">
        <v>77</v>
      </c>
      <c r="K21" s="6" t="s">
        <v>5</v>
      </c>
      <c r="L21" s="6">
        <v>69</v>
      </c>
      <c r="M21" s="6" t="s">
        <v>0</v>
      </c>
      <c r="N21" s="6">
        <v>78</v>
      </c>
      <c r="O21" s="6" t="s">
        <v>3</v>
      </c>
      <c r="P21" s="6">
        <v>69</v>
      </c>
      <c r="Q21" s="6" t="s">
        <v>3</v>
      </c>
      <c r="R21" s="6">
        <f t="shared" si="0"/>
        <v>378</v>
      </c>
      <c r="S21" s="6">
        <f t="shared" si="1"/>
        <v>75.6</v>
      </c>
      <c r="T21" s="18" t="s">
        <v>25</v>
      </c>
      <c r="U21" s="6" t="s">
        <v>26</v>
      </c>
    </row>
    <row r="22" spans="1:21" ht="15">
      <c r="A22" s="37">
        <f t="shared" si="2"/>
        <v>16</v>
      </c>
      <c r="B22" s="40">
        <v>19602580</v>
      </c>
      <c r="C22" s="43" t="s">
        <v>102</v>
      </c>
      <c r="D22" s="6">
        <v>87</v>
      </c>
      <c r="E22" s="6" t="s">
        <v>1</v>
      </c>
      <c r="F22" s="6"/>
      <c r="G22" s="6"/>
      <c r="H22" s="6">
        <v>67</v>
      </c>
      <c r="I22" s="6" t="s">
        <v>0</v>
      </c>
      <c r="J22" s="6"/>
      <c r="K22" s="6"/>
      <c r="L22" s="6">
        <v>79</v>
      </c>
      <c r="M22" s="6" t="s">
        <v>1</v>
      </c>
      <c r="N22" s="6">
        <v>78</v>
      </c>
      <c r="O22" s="6" t="s">
        <v>3</v>
      </c>
      <c r="P22" s="6">
        <v>66</v>
      </c>
      <c r="Q22" s="6" t="s">
        <v>3</v>
      </c>
      <c r="R22" s="6">
        <f t="shared" si="0"/>
        <v>377</v>
      </c>
      <c r="S22" s="6">
        <f t="shared" si="1"/>
        <v>75.4</v>
      </c>
      <c r="T22" s="18" t="s">
        <v>25</v>
      </c>
      <c r="U22" s="6" t="s">
        <v>26</v>
      </c>
    </row>
    <row r="23" spans="1:21" ht="15">
      <c r="A23" s="37">
        <f t="shared" si="2"/>
        <v>17</v>
      </c>
      <c r="B23" s="40">
        <v>19602591</v>
      </c>
      <c r="C23" s="43" t="s">
        <v>113</v>
      </c>
      <c r="D23" s="6">
        <v>88</v>
      </c>
      <c r="E23" s="6" t="s">
        <v>1</v>
      </c>
      <c r="F23" s="6"/>
      <c r="G23" s="6"/>
      <c r="H23" s="6"/>
      <c r="I23" s="6"/>
      <c r="J23" s="6">
        <v>80</v>
      </c>
      <c r="K23" s="6" t="s">
        <v>5</v>
      </c>
      <c r="L23" s="6">
        <v>69</v>
      </c>
      <c r="M23" s="6" t="s">
        <v>0</v>
      </c>
      <c r="N23" s="6">
        <v>79</v>
      </c>
      <c r="O23" s="6" t="s">
        <v>3</v>
      </c>
      <c r="P23" s="6">
        <v>61</v>
      </c>
      <c r="Q23" s="6" t="s">
        <v>0</v>
      </c>
      <c r="R23" s="6">
        <f t="shared" si="0"/>
        <v>377</v>
      </c>
      <c r="S23" s="6">
        <f t="shared" si="1"/>
        <v>75.4</v>
      </c>
      <c r="T23" s="18" t="s">
        <v>25</v>
      </c>
      <c r="U23" s="6" t="s">
        <v>26</v>
      </c>
    </row>
    <row r="24" spans="1:21" ht="15">
      <c r="A24" s="37">
        <f t="shared" si="2"/>
        <v>18</v>
      </c>
      <c r="B24" s="40">
        <v>19602560</v>
      </c>
      <c r="C24" s="43" t="s">
        <v>82</v>
      </c>
      <c r="D24" s="6">
        <v>67</v>
      </c>
      <c r="E24" s="6" t="s">
        <v>6</v>
      </c>
      <c r="F24" s="6">
        <v>79</v>
      </c>
      <c r="G24" s="6" t="s">
        <v>1</v>
      </c>
      <c r="H24" s="6"/>
      <c r="I24" s="6"/>
      <c r="J24" s="6"/>
      <c r="K24" s="6"/>
      <c r="L24" s="6">
        <v>86</v>
      </c>
      <c r="M24" s="6" t="s">
        <v>2</v>
      </c>
      <c r="N24" s="6">
        <v>77</v>
      </c>
      <c r="O24" s="6" t="s">
        <v>3</v>
      </c>
      <c r="P24" s="6">
        <v>57</v>
      </c>
      <c r="Q24" s="6" t="s">
        <v>5</v>
      </c>
      <c r="R24" s="6">
        <f t="shared" si="0"/>
        <v>366</v>
      </c>
      <c r="S24" s="6">
        <f t="shared" si="1"/>
        <v>73.2</v>
      </c>
      <c r="T24" s="18" t="s">
        <v>25</v>
      </c>
      <c r="U24" s="6" t="s">
        <v>26</v>
      </c>
    </row>
    <row r="25" spans="1:21" ht="15">
      <c r="A25" s="37">
        <f t="shared" si="2"/>
        <v>19</v>
      </c>
      <c r="B25" s="40">
        <v>19602563</v>
      </c>
      <c r="C25" s="43" t="s">
        <v>85</v>
      </c>
      <c r="D25" s="6">
        <v>91</v>
      </c>
      <c r="E25" s="6" t="s">
        <v>2</v>
      </c>
      <c r="F25" s="6">
        <v>77</v>
      </c>
      <c r="G25" s="6" t="s">
        <v>3</v>
      </c>
      <c r="H25" s="6"/>
      <c r="I25" s="6"/>
      <c r="J25" s="6"/>
      <c r="K25" s="6"/>
      <c r="L25" s="6">
        <v>62</v>
      </c>
      <c r="M25" s="6" t="s">
        <v>5</v>
      </c>
      <c r="N25" s="6">
        <v>77</v>
      </c>
      <c r="O25" s="6" t="s">
        <v>3</v>
      </c>
      <c r="P25" s="6">
        <v>51</v>
      </c>
      <c r="Q25" s="6" t="s">
        <v>6</v>
      </c>
      <c r="R25" s="6">
        <f t="shared" si="0"/>
        <v>358</v>
      </c>
      <c r="S25" s="6">
        <f t="shared" si="1"/>
        <v>71.6</v>
      </c>
      <c r="T25" s="18" t="s">
        <v>25</v>
      </c>
      <c r="U25" s="6" t="s">
        <v>26</v>
      </c>
    </row>
    <row r="26" spans="1:21" ht="15">
      <c r="A26" s="37">
        <f t="shared" si="2"/>
        <v>20</v>
      </c>
      <c r="B26" s="40">
        <v>19602567</v>
      </c>
      <c r="C26" s="43" t="s">
        <v>89</v>
      </c>
      <c r="D26" s="6">
        <v>69</v>
      </c>
      <c r="E26" s="6" t="s">
        <v>6</v>
      </c>
      <c r="F26" s="6"/>
      <c r="G26" s="6"/>
      <c r="H26" s="6">
        <v>62</v>
      </c>
      <c r="I26" s="6" t="s">
        <v>5</v>
      </c>
      <c r="J26" s="6"/>
      <c r="K26" s="6"/>
      <c r="L26" s="6">
        <v>81</v>
      </c>
      <c r="M26" s="6" t="s">
        <v>1</v>
      </c>
      <c r="N26" s="6">
        <v>74</v>
      </c>
      <c r="O26" s="6" t="s">
        <v>0</v>
      </c>
      <c r="P26" s="6">
        <v>70</v>
      </c>
      <c r="Q26" s="6" t="s">
        <v>3</v>
      </c>
      <c r="R26" s="6">
        <f t="shared" si="0"/>
        <v>356</v>
      </c>
      <c r="S26" s="6">
        <f t="shared" si="1"/>
        <v>71.2</v>
      </c>
      <c r="T26" s="18" t="s">
        <v>25</v>
      </c>
      <c r="U26" s="6" t="s">
        <v>26</v>
      </c>
    </row>
    <row r="27" spans="1:21" ht="15">
      <c r="A27" s="37">
        <f t="shared" si="2"/>
        <v>21</v>
      </c>
      <c r="B27" s="40">
        <v>19602577</v>
      </c>
      <c r="C27" s="43" t="s">
        <v>99</v>
      </c>
      <c r="D27" s="6">
        <v>85</v>
      </c>
      <c r="E27" s="6" t="s">
        <v>3</v>
      </c>
      <c r="F27" s="6"/>
      <c r="G27" s="6"/>
      <c r="H27" s="6"/>
      <c r="I27" s="6"/>
      <c r="J27" s="6">
        <v>77</v>
      </c>
      <c r="K27" s="6" t="s">
        <v>5</v>
      </c>
      <c r="L27" s="6">
        <v>55</v>
      </c>
      <c r="M27" s="6" t="s">
        <v>6</v>
      </c>
      <c r="N27" s="6">
        <v>76</v>
      </c>
      <c r="O27" s="6" t="s">
        <v>0</v>
      </c>
      <c r="P27" s="6">
        <v>63</v>
      </c>
      <c r="Q27" s="6" t="s">
        <v>0</v>
      </c>
      <c r="R27" s="6">
        <f t="shared" si="0"/>
        <v>356</v>
      </c>
      <c r="S27" s="6">
        <f t="shared" si="1"/>
        <v>71.2</v>
      </c>
      <c r="T27" s="18" t="s">
        <v>25</v>
      </c>
      <c r="U27" s="6" t="s">
        <v>26</v>
      </c>
    </row>
    <row r="28" spans="1:21" ht="15">
      <c r="A28" s="37">
        <f t="shared" si="2"/>
        <v>22</v>
      </c>
      <c r="B28" s="40">
        <v>19602572</v>
      </c>
      <c r="C28" s="43" t="s">
        <v>94</v>
      </c>
      <c r="D28" s="6">
        <v>70</v>
      </c>
      <c r="E28" s="6" t="s">
        <v>5</v>
      </c>
      <c r="F28" s="6">
        <v>72</v>
      </c>
      <c r="G28" s="6" t="s">
        <v>0</v>
      </c>
      <c r="H28" s="6"/>
      <c r="I28" s="6"/>
      <c r="J28" s="6"/>
      <c r="K28" s="6"/>
      <c r="L28" s="6">
        <v>71</v>
      </c>
      <c r="M28" s="6" t="s">
        <v>3</v>
      </c>
      <c r="N28" s="6">
        <v>72</v>
      </c>
      <c r="O28" s="6" t="s">
        <v>0</v>
      </c>
      <c r="P28" s="6">
        <v>67</v>
      </c>
      <c r="Q28" s="6" t="s">
        <v>3</v>
      </c>
      <c r="R28" s="6">
        <f t="shared" si="0"/>
        <v>352</v>
      </c>
      <c r="S28" s="6">
        <f t="shared" si="1"/>
        <v>70.4</v>
      </c>
      <c r="T28" s="18" t="s">
        <v>25</v>
      </c>
      <c r="U28" s="6" t="s">
        <v>26</v>
      </c>
    </row>
    <row r="29" spans="1:21" ht="15">
      <c r="A29" s="37">
        <f t="shared" si="2"/>
        <v>23</v>
      </c>
      <c r="B29" s="40">
        <v>19602576</v>
      </c>
      <c r="C29" s="43" t="s">
        <v>98</v>
      </c>
      <c r="D29" s="6">
        <v>80</v>
      </c>
      <c r="E29" s="6" t="s">
        <v>0</v>
      </c>
      <c r="F29" s="6">
        <v>73</v>
      </c>
      <c r="G29" s="6" t="s">
        <v>0</v>
      </c>
      <c r="H29" s="6"/>
      <c r="I29" s="6"/>
      <c r="J29" s="6"/>
      <c r="K29" s="6"/>
      <c r="L29" s="6">
        <v>57</v>
      </c>
      <c r="M29" s="6" t="s">
        <v>5</v>
      </c>
      <c r="N29" s="6">
        <v>74</v>
      </c>
      <c r="O29" s="6" t="s">
        <v>0</v>
      </c>
      <c r="P29" s="6">
        <v>66</v>
      </c>
      <c r="Q29" s="6" t="s">
        <v>3</v>
      </c>
      <c r="R29" s="6">
        <f t="shared" si="0"/>
        <v>350</v>
      </c>
      <c r="S29" s="6">
        <f t="shared" si="1"/>
        <v>70</v>
      </c>
      <c r="T29" s="18" t="s">
        <v>25</v>
      </c>
      <c r="U29" s="6" t="s">
        <v>26</v>
      </c>
    </row>
    <row r="30" spans="1:21" ht="15">
      <c r="A30" s="37">
        <f t="shared" si="2"/>
        <v>24</v>
      </c>
      <c r="B30" s="40">
        <v>19602592</v>
      </c>
      <c r="C30" s="43" t="s">
        <v>114</v>
      </c>
      <c r="D30" s="6">
        <v>79</v>
      </c>
      <c r="E30" s="6" t="s">
        <v>0</v>
      </c>
      <c r="F30" s="6">
        <v>73</v>
      </c>
      <c r="G30" s="6" t="s">
        <v>0</v>
      </c>
      <c r="H30" s="6"/>
      <c r="I30" s="6"/>
      <c r="J30" s="6"/>
      <c r="K30" s="6"/>
      <c r="L30" s="6">
        <v>64</v>
      </c>
      <c r="M30" s="6" t="s">
        <v>0</v>
      </c>
      <c r="N30" s="6">
        <v>73</v>
      </c>
      <c r="O30" s="6" t="s">
        <v>0</v>
      </c>
      <c r="P30" s="6">
        <v>59</v>
      </c>
      <c r="Q30" s="6" t="s">
        <v>0</v>
      </c>
      <c r="R30" s="6">
        <f t="shared" si="0"/>
        <v>348</v>
      </c>
      <c r="S30" s="6">
        <f t="shared" si="1"/>
        <v>69.6</v>
      </c>
      <c r="T30" s="18" t="s">
        <v>25</v>
      </c>
      <c r="U30" s="6" t="s">
        <v>26</v>
      </c>
    </row>
    <row r="31" spans="1:21" ht="15">
      <c r="A31" s="37">
        <f t="shared" si="2"/>
        <v>25</v>
      </c>
      <c r="B31" s="40">
        <v>19602586</v>
      </c>
      <c r="C31" s="43" t="s">
        <v>108</v>
      </c>
      <c r="D31" s="6">
        <v>86</v>
      </c>
      <c r="E31" s="6" t="s">
        <v>1</v>
      </c>
      <c r="F31" s="6"/>
      <c r="G31" s="6"/>
      <c r="H31" s="6"/>
      <c r="I31" s="6"/>
      <c r="J31" s="6">
        <v>76</v>
      </c>
      <c r="K31" s="6" t="s">
        <v>5</v>
      </c>
      <c r="L31" s="6">
        <v>64</v>
      </c>
      <c r="M31" s="6" t="s">
        <v>0</v>
      </c>
      <c r="N31" s="6">
        <v>75</v>
      </c>
      <c r="O31" s="6" t="s">
        <v>0</v>
      </c>
      <c r="P31" s="6">
        <v>47</v>
      </c>
      <c r="Q31" s="6" t="s">
        <v>7</v>
      </c>
      <c r="R31" s="6">
        <f t="shared" si="0"/>
        <v>348</v>
      </c>
      <c r="S31" s="6">
        <f t="shared" si="1"/>
        <v>69.6</v>
      </c>
      <c r="T31" s="18" t="s">
        <v>25</v>
      </c>
      <c r="U31" s="6" t="s">
        <v>26</v>
      </c>
    </row>
    <row r="32" spans="1:21" ht="15">
      <c r="A32" s="37">
        <f t="shared" si="2"/>
        <v>26</v>
      </c>
      <c r="B32" s="40">
        <v>19602583</v>
      </c>
      <c r="C32" s="43" t="s">
        <v>105</v>
      </c>
      <c r="D32" s="6">
        <v>84</v>
      </c>
      <c r="E32" s="6" t="s">
        <v>3</v>
      </c>
      <c r="F32" s="6">
        <v>72</v>
      </c>
      <c r="G32" s="6" t="s">
        <v>0</v>
      </c>
      <c r="H32" s="6"/>
      <c r="I32" s="6"/>
      <c r="J32" s="6"/>
      <c r="K32" s="6"/>
      <c r="L32" s="6">
        <v>62</v>
      </c>
      <c r="M32" s="6" t="s">
        <v>5</v>
      </c>
      <c r="N32" s="6">
        <v>72</v>
      </c>
      <c r="O32" s="6" t="s">
        <v>0</v>
      </c>
      <c r="P32" s="6">
        <v>48</v>
      </c>
      <c r="Q32" s="6" t="s">
        <v>6</v>
      </c>
      <c r="R32" s="6">
        <f t="shared" si="0"/>
        <v>338</v>
      </c>
      <c r="S32" s="6">
        <f t="shared" si="1"/>
        <v>67.6</v>
      </c>
      <c r="T32" s="18" t="s">
        <v>25</v>
      </c>
      <c r="U32" s="6" t="s">
        <v>26</v>
      </c>
    </row>
    <row r="33" spans="1:21" ht="15">
      <c r="A33" s="37">
        <f t="shared" si="2"/>
        <v>27</v>
      </c>
      <c r="B33" s="40">
        <v>19602575</v>
      </c>
      <c r="C33" s="43" t="s">
        <v>97</v>
      </c>
      <c r="D33" s="6">
        <v>83</v>
      </c>
      <c r="E33" s="6" t="s">
        <v>3</v>
      </c>
      <c r="F33" s="6">
        <v>71</v>
      </c>
      <c r="G33" s="6" t="s">
        <v>0</v>
      </c>
      <c r="H33" s="6"/>
      <c r="I33" s="6"/>
      <c r="J33" s="6"/>
      <c r="K33" s="6"/>
      <c r="L33" s="6">
        <v>54</v>
      </c>
      <c r="M33" s="6" t="s">
        <v>6</v>
      </c>
      <c r="N33" s="6">
        <v>70</v>
      </c>
      <c r="O33" s="6" t="s">
        <v>5</v>
      </c>
      <c r="P33" s="6">
        <v>54</v>
      </c>
      <c r="Q33" s="6" t="s">
        <v>5</v>
      </c>
      <c r="R33" s="6">
        <f t="shared" si="0"/>
        <v>332</v>
      </c>
      <c r="S33" s="6">
        <f t="shared" si="1"/>
        <v>66.4</v>
      </c>
      <c r="T33" s="18" t="s">
        <v>25</v>
      </c>
      <c r="U33" s="6" t="s">
        <v>26</v>
      </c>
    </row>
    <row r="34" spans="1:21" ht="15">
      <c r="A34" s="37">
        <f t="shared" si="2"/>
        <v>28</v>
      </c>
      <c r="B34" s="40">
        <v>19602579</v>
      </c>
      <c r="C34" s="43" t="s">
        <v>101</v>
      </c>
      <c r="D34" s="6">
        <v>76</v>
      </c>
      <c r="E34" s="6" t="s">
        <v>5</v>
      </c>
      <c r="F34" s="6">
        <v>67</v>
      </c>
      <c r="G34" s="6" t="s">
        <v>5</v>
      </c>
      <c r="H34" s="6"/>
      <c r="I34" s="6"/>
      <c r="J34" s="6"/>
      <c r="K34" s="6"/>
      <c r="L34" s="6">
        <v>56</v>
      </c>
      <c r="M34" s="6" t="s">
        <v>6</v>
      </c>
      <c r="N34" s="6">
        <v>68</v>
      </c>
      <c r="O34" s="6" t="s">
        <v>5</v>
      </c>
      <c r="P34" s="6">
        <v>47</v>
      </c>
      <c r="Q34" s="6" t="s">
        <v>7</v>
      </c>
      <c r="R34" s="6">
        <f t="shared" si="0"/>
        <v>314</v>
      </c>
      <c r="S34" s="6">
        <f t="shared" si="1"/>
        <v>62.8</v>
      </c>
      <c r="T34" s="18" t="s">
        <v>25</v>
      </c>
      <c r="U34" s="6" t="s">
        <v>26</v>
      </c>
    </row>
    <row r="35" spans="1:21" ht="15">
      <c r="A35" s="37">
        <f t="shared" si="2"/>
        <v>29</v>
      </c>
      <c r="B35" s="40">
        <v>19602562</v>
      </c>
      <c r="C35" s="43" t="s">
        <v>84</v>
      </c>
      <c r="D35" s="6">
        <v>75</v>
      </c>
      <c r="E35" s="6" t="s">
        <v>5</v>
      </c>
      <c r="F35" s="6">
        <v>69</v>
      </c>
      <c r="G35" s="6" t="s">
        <v>0</v>
      </c>
      <c r="H35" s="6"/>
      <c r="I35" s="6"/>
      <c r="J35" s="6"/>
      <c r="K35" s="6"/>
      <c r="L35" s="6">
        <v>59</v>
      </c>
      <c r="M35" s="6" t="s">
        <v>5</v>
      </c>
      <c r="N35" s="6">
        <v>68</v>
      </c>
      <c r="O35" s="6" t="s">
        <v>5</v>
      </c>
      <c r="P35" s="14">
        <v>41</v>
      </c>
      <c r="Q35" s="14" t="s">
        <v>115</v>
      </c>
      <c r="R35" s="6">
        <f t="shared" si="0"/>
        <v>312</v>
      </c>
      <c r="S35" s="6">
        <f t="shared" si="1"/>
        <v>62.4</v>
      </c>
      <c r="T35" s="18" t="s">
        <v>47</v>
      </c>
      <c r="U35" s="6" t="s">
        <v>47</v>
      </c>
    </row>
    <row r="36" spans="1:21" ht="15">
      <c r="A36" s="37">
        <f t="shared" si="2"/>
        <v>30</v>
      </c>
      <c r="B36" s="40">
        <v>19602588</v>
      </c>
      <c r="C36" s="43" t="s">
        <v>110</v>
      </c>
      <c r="D36" s="6">
        <v>68</v>
      </c>
      <c r="E36" s="6" t="s">
        <v>6</v>
      </c>
      <c r="F36" s="6">
        <v>64</v>
      </c>
      <c r="G36" s="6" t="s">
        <v>5</v>
      </c>
      <c r="H36" s="6"/>
      <c r="I36" s="6"/>
      <c r="J36" s="6"/>
      <c r="K36" s="6"/>
      <c r="L36" s="6">
        <v>57</v>
      </c>
      <c r="M36" s="6" t="s">
        <v>5</v>
      </c>
      <c r="N36" s="6">
        <v>64</v>
      </c>
      <c r="O36" s="6" t="s">
        <v>6</v>
      </c>
      <c r="P36" s="6">
        <v>58</v>
      </c>
      <c r="Q36" s="6" t="s">
        <v>5</v>
      </c>
      <c r="R36" s="6">
        <f t="shared" si="0"/>
        <v>311</v>
      </c>
      <c r="S36" s="6">
        <f t="shared" si="1"/>
        <v>62.2</v>
      </c>
      <c r="T36" s="18" t="s">
        <v>25</v>
      </c>
      <c r="U36" s="6" t="s">
        <v>26</v>
      </c>
    </row>
    <row r="37" spans="1:21" ht="15">
      <c r="A37" s="37">
        <f t="shared" si="2"/>
        <v>31</v>
      </c>
      <c r="B37" s="40">
        <v>19602573</v>
      </c>
      <c r="C37" s="43" t="s">
        <v>95</v>
      </c>
      <c r="D37" s="6">
        <v>70</v>
      </c>
      <c r="E37" s="6" t="s">
        <v>5</v>
      </c>
      <c r="F37" s="6">
        <v>65</v>
      </c>
      <c r="G37" s="6" t="s">
        <v>5</v>
      </c>
      <c r="H37" s="6"/>
      <c r="I37" s="6"/>
      <c r="J37" s="6"/>
      <c r="K37" s="6"/>
      <c r="L37" s="6">
        <v>57</v>
      </c>
      <c r="M37" s="6" t="s">
        <v>5</v>
      </c>
      <c r="N37" s="6">
        <v>65</v>
      </c>
      <c r="O37" s="6" t="s">
        <v>6</v>
      </c>
      <c r="P37" s="6">
        <v>42</v>
      </c>
      <c r="Q37" s="6" t="s">
        <v>7</v>
      </c>
      <c r="R37" s="6">
        <f t="shared" si="0"/>
        <v>299</v>
      </c>
      <c r="S37" s="6">
        <f t="shared" si="1"/>
        <v>59.8</v>
      </c>
      <c r="T37" s="18" t="s">
        <v>25</v>
      </c>
      <c r="U37" s="6" t="s">
        <v>27</v>
      </c>
    </row>
    <row r="38" spans="1:21" ht="15">
      <c r="A38" s="37">
        <f t="shared" si="2"/>
        <v>32</v>
      </c>
      <c r="B38" s="40">
        <v>19602589</v>
      </c>
      <c r="C38" s="43" t="s">
        <v>111</v>
      </c>
      <c r="D38" s="6">
        <v>58</v>
      </c>
      <c r="E38" s="6" t="s">
        <v>7</v>
      </c>
      <c r="F38" s="6">
        <v>57</v>
      </c>
      <c r="G38" s="6" t="s">
        <v>6</v>
      </c>
      <c r="H38" s="6"/>
      <c r="I38" s="6"/>
      <c r="J38" s="6"/>
      <c r="K38" s="6"/>
      <c r="L38" s="6">
        <v>53</v>
      </c>
      <c r="M38" s="6" t="s">
        <v>6</v>
      </c>
      <c r="N38" s="6">
        <v>57</v>
      </c>
      <c r="O38" s="6" t="s">
        <v>7</v>
      </c>
      <c r="P38" s="6">
        <v>54</v>
      </c>
      <c r="Q38" s="6" t="s">
        <v>5</v>
      </c>
      <c r="R38" s="6">
        <f t="shared" si="0"/>
        <v>279</v>
      </c>
      <c r="S38" s="6">
        <f t="shared" si="1"/>
        <v>55.8</v>
      </c>
      <c r="T38" s="18" t="s">
        <v>25</v>
      </c>
      <c r="U38" s="6" t="s">
        <v>27</v>
      </c>
    </row>
    <row r="39" spans="1:21" ht="15">
      <c r="A39" s="37">
        <f t="shared" si="2"/>
        <v>33</v>
      </c>
      <c r="B39" s="40">
        <v>19602561</v>
      </c>
      <c r="C39" s="43" t="s">
        <v>83</v>
      </c>
      <c r="D39" s="6">
        <v>64</v>
      </c>
      <c r="E39" s="6" t="s">
        <v>6</v>
      </c>
      <c r="F39" s="6">
        <v>55</v>
      </c>
      <c r="G39" s="6" t="s">
        <v>7</v>
      </c>
      <c r="H39" s="6"/>
      <c r="I39" s="6"/>
      <c r="J39" s="6"/>
      <c r="K39" s="6"/>
      <c r="L39" s="6">
        <v>45</v>
      </c>
      <c r="M39" s="6" t="s">
        <v>7</v>
      </c>
      <c r="N39" s="6">
        <v>55</v>
      </c>
      <c r="O39" s="6" t="s">
        <v>7</v>
      </c>
      <c r="P39" s="6">
        <v>43</v>
      </c>
      <c r="Q39" s="6" t="s">
        <v>7</v>
      </c>
      <c r="R39" s="6">
        <f t="shared" si="0"/>
        <v>262</v>
      </c>
      <c r="S39" s="6">
        <f t="shared" si="1"/>
        <v>52.4</v>
      </c>
      <c r="T39" s="18" t="s">
        <v>25</v>
      </c>
      <c r="U39" s="6" t="s">
        <v>27</v>
      </c>
    </row>
    <row r="40" spans="2:21" ht="15">
      <c r="B40" s="8"/>
      <c r="C40" s="41" t="s">
        <v>46</v>
      </c>
      <c r="D40" s="9">
        <f>SUM(D7:D39)</f>
        <v>2713</v>
      </c>
      <c r="F40" s="9">
        <f>SUM(F7:F39)</f>
        <v>1578</v>
      </c>
      <c r="G40" s="9"/>
      <c r="H40" s="9">
        <f>SUM(H7:H39)</f>
        <v>416</v>
      </c>
      <c r="I40" s="9"/>
      <c r="J40" s="9">
        <f>SUM(J7:J39)</f>
        <v>491</v>
      </c>
      <c r="K40" s="9"/>
      <c r="L40" s="9">
        <f>SUM(L7:L39)</f>
        <v>2328</v>
      </c>
      <c r="M40" s="9"/>
      <c r="N40" s="9">
        <f>SUM(N7:N39)</f>
        <v>2542</v>
      </c>
      <c r="O40" s="9"/>
      <c r="P40" s="9">
        <f>SUM(P7:P39)</f>
        <v>2076</v>
      </c>
      <c r="Q40" s="9"/>
      <c r="R40" s="9"/>
      <c r="S40" s="9"/>
      <c r="T40" s="9"/>
      <c r="U40" s="9"/>
    </row>
    <row r="41" spans="2:21" ht="15">
      <c r="B41" s="8"/>
      <c r="C41" s="41"/>
      <c r="D41" s="9">
        <f>+D40/33</f>
        <v>82.21212121212122</v>
      </c>
      <c r="E41" s="9"/>
      <c r="F41" s="9">
        <f>+F40/21</f>
        <v>75.14285714285714</v>
      </c>
      <c r="G41" s="9"/>
      <c r="H41" s="9">
        <f>+H40/6</f>
        <v>69.33333333333333</v>
      </c>
      <c r="I41" s="9"/>
      <c r="J41" s="9">
        <f>+J40/6</f>
        <v>81.83333333333333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2:21" ht="15">
      <c r="B42" s="8"/>
      <c r="C42" s="41" t="s">
        <v>39</v>
      </c>
      <c r="D42" s="9">
        <f>+Science!D37</f>
        <v>2539</v>
      </c>
      <c r="E42" s="9"/>
      <c r="F42" s="9">
        <f>+Science!F37</f>
        <v>1158</v>
      </c>
      <c r="G42" s="9"/>
      <c r="H42" s="9">
        <f>+Science!L37</f>
        <v>1818</v>
      </c>
      <c r="I42" s="9"/>
      <c r="J42" s="9">
        <f>+Science!H37</f>
        <v>1370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2:21" ht="15">
      <c r="B43" s="8"/>
      <c r="C43" s="41" t="s">
        <v>44</v>
      </c>
      <c r="D43" s="9">
        <f>+D40+D42</f>
        <v>5252</v>
      </c>
      <c r="E43" s="9"/>
      <c r="F43" s="9">
        <f>+F40+F42</f>
        <v>2736</v>
      </c>
      <c r="G43" s="9"/>
      <c r="H43" s="9">
        <f>+H40+H42</f>
        <v>2234</v>
      </c>
      <c r="I43" s="9"/>
      <c r="J43" s="9">
        <f>+J40+J42</f>
        <v>1861</v>
      </c>
      <c r="K43" s="9"/>
      <c r="L43" s="9">
        <f>+L40</f>
        <v>2328</v>
      </c>
      <c r="M43" s="9"/>
      <c r="N43" s="9">
        <f>+N40</f>
        <v>2542</v>
      </c>
      <c r="O43" s="9"/>
      <c r="P43" s="9">
        <f>+P40</f>
        <v>2076</v>
      </c>
      <c r="Q43" s="9"/>
      <c r="R43" s="9">
        <f>SUM(R7:R42)</f>
        <v>12144</v>
      </c>
      <c r="S43" s="9"/>
      <c r="T43" s="9"/>
      <c r="U43" s="9"/>
    </row>
    <row r="44" spans="2:21" ht="15">
      <c r="B44" s="8"/>
      <c r="C44" s="41"/>
      <c r="D44" s="9">
        <f>+D43/64</f>
        <v>82.0625</v>
      </c>
      <c r="E44" s="9"/>
      <c r="F44" s="9">
        <f>+F43/36</f>
        <v>76</v>
      </c>
      <c r="G44" s="9"/>
      <c r="H44" s="9">
        <f>+H43/30</f>
        <v>74.46666666666667</v>
      </c>
      <c r="I44" s="9"/>
      <c r="J44" s="35">
        <f>+J43/22</f>
        <v>84.5909090909091</v>
      </c>
      <c r="K44" s="9"/>
      <c r="L44" s="9">
        <f>+L43/31</f>
        <v>75.09677419354838</v>
      </c>
      <c r="M44" s="9"/>
      <c r="N44" s="35">
        <f>+N43/31</f>
        <v>82</v>
      </c>
      <c r="O44" s="9"/>
      <c r="P44" s="9">
        <f>+P43/31</f>
        <v>66.96774193548387</v>
      </c>
      <c r="Q44" s="9"/>
      <c r="R44" s="9">
        <f>+R43/31</f>
        <v>391.741935483871</v>
      </c>
      <c r="S44" s="9"/>
      <c r="T44" s="9"/>
      <c r="U44" s="9"/>
    </row>
    <row r="45" spans="2:21" ht="15">
      <c r="B45" s="8"/>
      <c r="C45" s="4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f>+R44/5</f>
        <v>78.34838709677419</v>
      </c>
      <c r="S45" s="9"/>
      <c r="T45" s="9"/>
      <c r="U45" s="9"/>
    </row>
    <row r="46" spans="2:21" ht="15">
      <c r="B46" s="2"/>
      <c r="C46" s="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 ht="15">
      <c r="B47" s="10" t="s">
        <v>28</v>
      </c>
      <c r="C47" s="10"/>
      <c r="D47" s="10"/>
      <c r="E47" s="1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2:21" ht="15">
      <c r="B48" s="6">
        <v>1</v>
      </c>
      <c r="C48" s="43" t="s">
        <v>90</v>
      </c>
      <c r="D48" s="6">
        <v>93.4</v>
      </c>
      <c r="E48" s="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>+Science!R37+'Comm (2)'!R43</f>
        <v>24504</v>
      </c>
      <c r="S48" s="16"/>
      <c r="T48" s="16"/>
      <c r="U48" s="16"/>
    </row>
    <row r="49" spans="2:21" ht="15">
      <c r="B49" s="6">
        <v>2</v>
      </c>
      <c r="C49" s="43" t="s">
        <v>106</v>
      </c>
      <c r="D49" s="6">
        <v>92.4</v>
      </c>
      <c r="E49" s="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>+R48/64</f>
        <v>382.875</v>
      </c>
      <c r="S49" s="16"/>
      <c r="T49" s="16"/>
      <c r="U49" s="16"/>
    </row>
    <row r="50" spans="2:21" ht="15">
      <c r="B50" s="6">
        <v>3</v>
      </c>
      <c r="C50" s="43" t="s">
        <v>91</v>
      </c>
      <c r="D50" s="6">
        <v>85.8</v>
      </c>
      <c r="E50" s="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>+R49/5</f>
        <v>76.575</v>
      </c>
      <c r="S50" s="16"/>
      <c r="T50" s="16"/>
      <c r="U50" s="16"/>
    </row>
    <row r="51" spans="2:21" ht="15">
      <c r="B51" s="9"/>
      <c r="C51" s="42"/>
      <c r="D51" s="9"/>
      <c r="E51" s="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13" ht="15">
      <c r="B52" s="12"/>
      <c r="C52" s="12"/>
      <c r="D52" s="13" t="s">
        <v>14</v>
      </c>
      <c r="E52" s="13" t="s">
        <v>41</v>
      </c>
      <c r="F52" s="37" t="s">
        <v>16</v>
      </c>
      <c r="G52" s="37" t="s">
        <v>17</v>
      </c>
      <c r="H52" s="7" t="s">
        <v>42</v>
      </c>
      <c r="I52" s="37" t="s">
        <v>19</v>
      </c>
      <c r="J52" s="37" t="s">
        <v>20</v>
      </c>
      <c r="K52" s="37" t="s">
        <v>35</v>
      </c>
      <c r="L52" s="37" t="s">
        <v>43</v>
      </c>
      <c r="M52" s="37" t="s">
        <v>37</v>
      </c>
    </row>
    <row r="53" spans="3:10" ht="15">
      <c r="C53" s="3" t="s">
        <v>39</v>
      </c>
      <c r="D53" s="37">
        <v>31</v>
      </c>
      <c r="E53" s="37">
        <v>15</v>
      </c>
      <c r="F53" s="37">
        <v>16</v>
      </c>
      <c r="G53" s="37">
        <v>7</v>
      </c>
      <c r="H53" s="37">
        <v>24</v>
      </c>
      <c r="I53" s="37">
        <v>31</v>
      </c>
      <c r="J53" s="37">
        <v>31</v>
      </c>
    </row>
    <row r="54" spans="3:13" ht="15">
      <c r="C54" s="3" t="s">
        <v>40</v>
      </c>
      <c r="D54" s="37">
        <v>33</v>
      </c>
      <c r="E54" s="37">
        <v>21</v>
      </c>
      <c r="F54" s="37">
        <v>6</v>
      </c>
      <c r="H54" s="37">
        <v>6</v>
      </c>
      <c r="K54" s="37">
        <v>33</v>
      </c>
      <c r="L54" s="37">
        <v>33</v>
      </c>
      <c r="M54" s="37">
        <v>33</v>
      </c>
    </row>
    <row r="55" spans="3:13" ht="15">
      <c r="C55" s="3" t="s">
        <v>44</v>
      </c>
      <c r="D55" s="37">
        <f>SUM(D53:D54)</f>
        <v>64</v>
      </c>
      <c r="E55" s="37">
        <f aca="true" t="shared" si="3" ref="E55:M55">SUM(E53:E54)</f>
        <v>36</v>
      </c>
      <c r="F55" s="37">
        <f t="shared" si="3"/>
        <v>22</v>
      </c>
      <c r="G55" s="37">
        <f t="shared" si="3"/>
        <v>7</v>
      </c>
      <c r="H55" s="37">
        <f t="shared" si="3"/>
        <v>30</v>
      </c>
      <c r="I55" s="37">
        <f t="shared" si="3"/>
        <v>31</v>
      </c>
      <c r="J55" s="37">
        <f t="shared" si="3"/>
        <v>31</v>
      </c>
      <c r="K55" s="37">
        <f t="shared" si="3"/>
        <v>33</v>
      </c>
      <c r="L55" s="37">
        <f t="shared" si="3"/>
        <v>33</v>
      </c>
      <c r="M55" s="37">
        <f t="shared" si="3"/>
        <v>33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8D5EC-34FC-438B-B2AD-F63261FD6BFD}">
  <sheetPr>
    <pageSetUpPr fitToPage="1"/>
  </sheetPr>
  <dimension ref="A1:V51"/>
  <sheetViews>
    <sheetView workbookViewId="0" topLeftCell="A13">
      <selection activeCell="S31" sqref="S31:S36"/>
    </sheetView>
  </sheetViews>
  <sheetFormatPr defaultColWidth="9.140625" defaultRowHeight="15"/>
  <cols>
    <col min="1" max="1" width="9.28125" style="19" bestFit="1" customWidth="1"/>
    <col min="2" max="2" width="11.28125" style="34" bestFit="1" customWidth="1"/>
    <col min="3" max="3" width="24.8515625" style="34" customWidth="1"/>
    <col min="4" max="4" width="8.28125" style="19" customWidth="1"/>
    <col min="5" max="5" width="6.8515625" style="19" customWidth="1"/>
    <col min="6" max="6" width="6.140625" style="19" customWidth="1"/>
    <col min="7" max="7" width="5.8515625" style="19" customWidth="1"/>
    <col min="8" max="8" width="7.421875" style="19" customWidth="1"/>
    <col min="9" max="9" width="6.7109375" style="19" customWidth="1"/>
    <col min="10" max="10" width="7.140625" style="19" customWidth="1"/>
    <col min="11" max="11" width="6.421875" style="19" customWidth="1"/>
    <col min="12" max="12" width="7.421875" style="19" customWidth="1"/>
    <col min="13" max="13" width="6.00390625" style="19" customWidth="1"/>
    <col min="14" max="14" width="6.57421875" style="19" customWidth="1"/>
    <col min="15" max="15" width="6.421875" style="19" customWidth="1"/>
    <col min="16" max="16" width="7.00390625" style="19" customWidth="1"/>
    <col min="17" max="17" width="6.7109375" style="19" customWidth="1"/>
    <col min="18" max="19" width="9.28125" style="19" bestFit="1" customWidth="1"/>
    <col min="20" max="21" width="9.140625" style="19" customWidth="1"/>
    <col min="22" max="16384" width="9.140625" style="20" customWidth="1"/>
  </cols>
  <sheetData>
    <row r="1" spans="2:21" ht="15">
      <c r="B1" s="58" t="s">
        <v>29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2:21" ht="15">
      <c r="B2" s="59" t="s">
        <v>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2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21" ht="15">
      <c r="B4" s="21"/>
      <c r="C4" s="21"/>
      <c r="D4" s="36">
        <v>301</v>
      </c>
      <c r="E4" s="36">
        <v>301</v>
      </c>
      <c r="F4" s="36">
        <v>302</v>
      </c>
      <c r="G4" s="36">
        <v>302</v>
      </c>
      <c r="H4" s="23" t="s">
        <v>81</v>
      </c>
      <c r="I4" s="23" t="s">
        <v>81</v>
      </c>
      <c r="J4" s="23" t="s">
        <v>9</v>
      </c>
      <c r="K4" s="23" t="s">
        <v>9</v>
      </c>
      <c r="L4" s="23" t="s">
        <v>10</v>
      </c>
      <c r="M4" s="23" t="s">
        <v>10</v>
      </c>
      <c r="N4" s="23" t="s">
        <v>11</v>
      </c>
      <c r="O4" s="23" t="s">
        <v>11</v>
      </c>
      <c r="P4" s="23" t="s">
        <v>12</v>
      </c>
      <c r="Q4" s="23" t="s">
        <v>12</v>
      </c>
      <c r="R4" s="36"/>
      <c r="S4" s="36"/>
      <c r="T4" s="36"/>
      <c r="U4" s="36"/>
    </row>
    <row r="5" spans="2:21" ht="15">
      <c r="B5" s="18" t="s">
        <v>13</v>
      </c>
      <c r="C5" s="18" t="s">
        <v>48</v>
      </c>
      <c r="D5" s="18" t="s">
        <v>14</v>
      </c>
      <c r="E5" s="18" t="s">
        <v>14</v>
      </c>
      <c r="F5" s="18" t="s">
        <v>15</v>
      </c>
      <c r="G5" s="18" t="s">
        <v>15</v>
      </c>
      <c r="H5" s="18" t="s">
        <v>16</v>
      </c>
      <c r="I5" s="18" t="s">
        <v>16</v>
      </c>
      <c r="J5" s="18" t="s">
        <v>17</v>
      </c>
      <c r="K5" s="18" t="s">
        <v>17</v>
      </c>
      <c r="L5" s="18" t="s">
        <v>18</v>
      </c>
      <c r="M5" s="18" t="s">
        <v>18</v>
      </c>
      <c r="N5" s="18" t="s">
        <v>19</v>
      </c>
      <c r="O5" s="18" t="s">
        <v>19</v>
      </c>
      <c r="P5" s="18" t="s">
        <v>20</v>
      </c>
      <c r="Q5" s="18" t="s">
        <v>20</v>
      </c>
      <c r="R5" s="18" t="s">
        <v>21</v>
      </c>
      <c r="S5" s="18" t="s">
        <v>22</v>
      </c>
      <c r="T5" s="18" t="s">
        <v>23</v>
      </c>
      <c r="U5" s="18" t="s">
        <v>24</v>
      </c>
    </row>
    <row r="6" spans="1:21" ht="15">
      <c r="A6" s="19">
        <v>1</v>
      </c>
      <c r="B6" s="17">
        <v>19602546</v>
      </c>
      <c r="C6" s="39" t="s">
        <v>67</v>
      </c>
      <c r="D6" s="17">
        <v>95</v>
      </c>
      <c r="E6" s="17" t="s">
        <v>4</v>
      </c>
      <c r="F6" s="18"/>
      <c r="G6" s="18"/>
      <c r="H6" s="17">
        <v>96</v>
      </c>
      <c r="I6" s="17" t="s">
        <v>4</v>
      </c>
      <c r="J6" s="18"/>
      <c r="K6" s="18"/>
      <c r="L6" s="17">
        <v>95</v>
      </c>
      <c r="M6" s="17" t="s">
        <v>4</v>
      </c>
      <c r="N6" s="17">
        <v>95</v>
      </c>
      <c r="O6" s="17" t="s">
        <v>4</v>
      </c>
      <c r="P6" s="17">
        <v>96</v>
      </c>
      <c r="Q6" s="17" t="s">
        <v>4</v>
      </c>
      <c r="R6" s="18">
        <f aca="true" t="shared" si="0" ref="R6:R36">+D6+F6+H6+J6+L6+N6+P6</f>
        <v>477</v>
      </c>
      <c r="S6" s="18">
        <f aca="true" t="shared" si="1" ref="S6:S36">+(D6+F6+H6+J6+L6+N6+P6)*100/500</f>
        <v>95.4</v>
      </c>
      <c r="T6" s="18" t="s">
        <v>25</v>
      </c>
      <c r="U6" s="18" t="s">
        <v>26</v>
      </c>
    </row>
    <row r="7" spans="1:21" ht="15">
      <c r="A7" s="19">
        <f>+A6+1</f>
        <v>2</v>
      </c>
      <c r="B7" s="17">
        <v>19602547</v>
      </c>
      <c r="C7" s="39" t="s">
        <v>68</v>
      </c>
      <c r="D7" s="17">
        <v>92</v>
      </c>
      <c r="E7" s="17" t="s">
        <v>2</v>
      </c>
      <c r="F7" s="18"/>
      <c r="G7" s="18"/>
      <c r="H7" s="17">
        <v>93</v>
      </c>
      <c r="I7" s="17" t="s">
        <v>2</v>
      </c>
      <c r="J7" s="18"/>
      <c r="K7" s="18"/>
      <c r="L7" s="17">
        <v>92</v>
      </c>
      <c r="M7" s="17" t="s">
        <v>2</v>
      </c>
      <c r="N7" s="17">
        <v>95</v>
      </c>
      <c r="O7" s="17" t="s">
        <v>4</v>
      </c>
      <c r="P7" s="17">
        <v>94</v>
      </c>
      <c r="Q7" s="17" t="s">
        <v>2</v>
      </c>
      <c r="R7" s="18">
        <f t="shared" si="0"/>
        <v>466</v>
      </c>
      <c r="S7" s="18">
        <f t="shared" si="1"/>
        <v>93.2</v>
      </c>
      <c r="T7" s="18" t="s">
        <v>25</v>
      </c>
      <c r="U7" s="18" t="s">
        <v>26</v>
      </c>
    </row>
    <row r="8" spans="1:21" ht="15">
      <c r="A8" s="19">
        <f>+A7+1</f>
        <v>3</v>
      </c>
      <c r="B8" s="17">
        <v>19602555</v>
      </c>
      <c r="C8" s="39" t="s">
        <v>76</v>
      </c>
      <c r="D8" s="17">
        <v>95</v>
      </c>
      <c r="E8" s="17" t="s">
        <v>4</v>
      </c>
      <c r="F8" s="17"/>
      <c r="G8" s="17"/>
      <c r="H8" s="18">
        <v>93</v>
      </c>
      <c r="I8" s="18" t="s">
        <v>2</v>
      </c>
      <c r="J8" s="18"/>
      <c r="K8" s="18"/>
      <c r="L8" s="17">
        <v>95</v>
      </c>
      <c r="M8" s="17" t="s">
        <v>4</v>
      </c>
      <c r="N8" s="17">
        <v>93</v>
      </c>
      <c r="O8" s="17" t="s">
        <v>2</v>
      </c>
      <c r="P8" s="17">
        <v>85</v>
      </c>
      <c r="Q8" s="17" t="s">
        <v>1</v>
      </c>
      <c r="R8" s="18">
        <f t="shared" si="0"/>
        <v>461</v>
      </c>
      <c r="S8" s="18">
        <f t="shared" si="1"/>
        <v>92.2</v>
      </c>
      <c r="T8" s="18" t="s">
        <v>25</v>
      </c>
      <c r="U8" s="18" t="s">
        <v>26</v>
      </c>
    </row>
    <row r="9" spans="1:22" ht="15">
      <c r="A9" s="19">
        <v>4</v>
      </c>
      <c r="B9" s="17">
        <v>19602545</v>
      </c>
      <c r="C9" s="39" t="s">
        <v>66</v>
      </c>
      <c r="D9" s="17">
        <v>79</v>
      </c>
      <c r="E9" s="17" t="s">
        <v>0</v>
      </c>
      <c r="F9" s="18"/>
      <c r="G9" s="18"/>
      <c r="H9" s="17">
        <v>95</v>
      </c>
      <c r="I9" s="17" t="s">
        <v>4</v>
      </c>
      <c r="J9" s="18"/>
      <c r="K9" s="18"/>
      <c r="L9" s="17">
        <v>95</v>
      </c>
      <c r="M9" s="17" t="s">
        <v>4</v>
      </c>
      <c r="N9" s="17">
        <v>95</v>
      </c>
      <c r="O9" s="17" t="s">
        <v>4</v>
      </c>
      <c r="P9" s="17">
        <v>95</v>
      </c>
      <c r="Q9" s="17" t="s">
        <v>4</v>
      </c>
      <c r="R9" s="18">
        <f t="shared" si="0"/>
        <v>459</v>
      </c>
      <c r="S9" s="18">
        <f t="shared" si="1"/>
        <v>91.8</v>
      </c>
      <c r="T9" s="18" t="s">
        <v>25</v>
      </c>
      <c r="U9" s="18" t="s">
        <v>26</v>
      </c>
      <c r="V9" s="24"/>
    </row>
    <row r="10" spans="1:21" ht="15">
      <c r="A10" s="19">
        <f>+A9+1</f>
        <v>5</v>
      </c>
      <c r="B10" s="17">
        <v>19602553</v>
      </c>
      <c r="C10" s="39" t="s">
        <v>74</v>
      </c>
      <c r="D10" s="17">
        <v>78</v>
      </c>
      <c r="E10" s="17" t="s">
        <v>0</v>
      </c>
      <c r="F10" s="17"/>
      <c r="G10" s="17"/>
      <c r="H10" s="18">
        <v>95</v>
      </c>
      <c r="I10" s="18" t="s">
        <v>4</v>
      </c>
      <c r="J10" s="18"/>
      <c r="K10" s="18"/>
      <c r="L10" s="17">
        <v>95</v>
      </c>
      <c r="M10" s="17" t="s">
        <v>4</v>
      </c>
      <c r="N10" s="17">
        <v>95</v>
      </c>
      <c r="O10" s="17" t="s">
        <v>4</v>
      </c>
      <c r="P10" s="17">
        <v>95</v>
      </c>
      <c r="Q10" s="17" t="s">
        <v>4</v>
      </c>
      <c r="R10" s="18">
        <f t="shared" si="0"/>
        <v>458</v>
      </c>
      <c r="S10" s="18">
        <f t="shared" si="1"/>
        <v>91.6</v>
      </c>
      <c r="T10" s="18" t="s">
        <v>25</v>
      </c>
      <c r="U10" s="18" t="s">
        <v>26</v>
      </c>
    </row>
    <row r="11" spans="1:22" ht="15">
      <c r="A11" s="19">
        <f aca="true" t="shared" si="2" ref="A11:A36">+A10+1</f>
        <v>6</v>
      </c>
      <c r="B11" s="17">
        <v>19602537</v>
      </c>
      <c r="C11" s="39" t="s">
        <v>58</v>
      </c>
      <c r="D11" s="17">
        <v>88</v>
      </c>
      <c r="E11" s="17" t="s">
        <v>1</v>
      </c>
      <c r="F11" s="17"/>
      <c r="G11" s="17"/>
      <c r="H11" s="18">
        <v>90</v>
      </c>
      <c r="I11" s="18" t="s">
        <v>1</v>
      </c>
      <c r="J11" s="18"/>
      <c r="K11" s="18"/>
      <c r="L11" s="17">
        <v>95</v>
      </c>
      <c r="M11" s="17" t="s">
        <v>4</v>
      </c>
      <c r="N11" s="17">
        <v>91</v>
      </c>
      <c r="O11" s="17" t="s">
        <v>2</v>
      </c>
      <c r="P11" s="17">
        <v>93</v>
      </c>
      <c r="Q11" s="17" t="s">
        <v>2</v>
      </c>
      <c r="R11" s="18">
        <f t="shared" si="0"/>
        <v>457</v>
      </c>
      <c r="S11" s="18">
        <f t="shared" si="1"/>
        <v>91.4</v>
      </c>
      <c r="T11" s="18" t="s">
        <v>25</v>
      </c>
      <c r="U11" s="18" t="s">
        <v>26</v>
      </c>
      <c r="V11" s="24"/>
    </row>
    <row r="12" spans="1:22" ht="15">
      <c r="A12" s="19">
        <f t="shared" si="2"/>
        <v>7</v>
      </c>
      <c r="B12" s="17">
        <v>19602531</v>
      </c>
      <c r="C12" s="39" t="s">
        <v>52</v>
      </c>
      <c r="D12" s="17">
        <v>95</v>
      </c>
      <c r="E12" s="17" t="s">
        <v>4</v>
      </c>
      <c r="F12" s="17">
        <v>92</v>
      </c>
      <c r="G12" s="17" t="s">
        <v>4</v>
      </c>
      <c r="H12" s="18"/>
      <c r="I12" s="18"/>
      <c r="J12" s="18">
        <v>95</v>
      </c>
      <c r="K12" s="18" t="s">
        <v>4</v>
      </c>
      <c r="L12" s="17"/>
      <c r="M12" s="17"/>
      <c r="N12" s="17">
        <v>86</v>
      </c>
      <c r="O12" s="17" t="s">
        <v>2</v>
      </c>
      <c r="P12" s="17">
        <v>87</v>
      </c>
      <c r="Q12" s="17" t="s">
        <v>2</v>
      </c>
      <c r="R12" s="18">
        <f t="shared" si="0"/>
        <v>455</v>
      </c>
      <c r="S12" s="18">
        <f t="shared" si="1"/>
        <v>91</v>
      </c>
      <c r="T12" s="18" t="s">
        <v>25</v>
      </c>
      <c r="U12" s="18" t="s">
        <v>26</v>
      </c>
      <c r="V12" s="24"/>
    </row>
    <row r="13" spans="1:22" ht="15">
      <c r="A13" s="19">
        <f t="shared" si="2"/>
        <v>8</v>
      </c>
      <c r="B13" s="17">
        <v>19602539</v>
      </c>
      <c r="C13" s="39" t="s">
        <v>60</v>
      </c>
      <c r="D13" s="17">
        <v>96</v>
      </c>
      <c r="E13" s="17" t="s">
        <v>4</v>
      </c>
      <c r="F13" s="17"/>
      <c r="G13" s="17"/>
      <c r="H13" s="18">
        <v>93</v>
      </c>
      <c r="I13" s="18" t="s">
        <v>2</v>
      </c>
      <c r="J13" s="18"/>
      <c r="K13" s="18"/>
      <c r="L13" s="17">
        <v>74</v>
      </c>
      <c r="M13" s="17" t="s">
        <v>3</v>
      </c>
      <c r="N13" s="17">
        <v>94</v>
      </c>
      <c r="O13" s="17" t="s">
        <v>4</v>
      </c>
      <c r="P13" s="17">
        <v>84</v>
      </c>
      <c r="Q13" s="17" t="s">
        <v>1</v>
      </c>
      <c r="R13" s="18">
        <f t="shared" si="0"/>
        <v>441</v>
      </c>
      <c r="S13" s="18">
        <f t="shared" si="1"/>
        <v>88.2</v>
      </c>
      <c r="T13" s="18" t="s">
        <v>25</v>
      </c>
      <c r="U13" s="18" t="s">
        <v>26</v>
      </c>
      <c r="V13" s="24"/>
    </row>
    <row r="14" spans="1:22" ht="15">
      <c r="A14" s="19">
        <f t="shared" si="2"/>
        <v>9</v>
      </c>
      <c r="B14" s="17">
        <v>19602554</v>
      </c>
      <c r="C14" s="39" t="s">
        <v>75</v>
      </c>
      <c r="D14" s="17">
        <v>80</v>
      </c>
      <c r="E14" s="17" t="s">
        <v>0</v>
      </c>
      <c r="F14" s="18"/>
      <c r="G14" s="18"/>
      <c r="H14" s="17">
        <v>90</v>
      </c>
      <c r="I14" s="17" t="s">
        <v>1</v>
      </c>
      <c r="J14" s="18">
        <v>94</v>
      </c>
      <c r="K14" s="18" t="s">
        <v>4</v>
      </c>
      <c r="L14" s="17"/>
      <c r="M14" s="17"/>
      <c r="N14" s="17">
        <v>80</v>
      </c>
      <c r="O14" s="17" t="s">
        <v>1</v>
      </c>
      <c r="P14" s="17">
        <v>94</v>
      </c>
      <c r="Q14" s="17" t="s">
        <v>4</v>
      </c>
      <c r="R14" s="18">
        <f t="shared" si="0"/>
        <v>438</v>
      </c>
      <c r="S14" s="18">
        <f t="shared" si="1"/>
        <v>87.6</v>
      </c>
      <c r="T14" s="18" t="s">
        <v>25</v>
      </c>
      <c r="U14" s="18" t="s">
        <v>26</v>
      </c>
      <c r="V14" s="24"/>
    </row>
    <row r="15" spans="1:22" ht="15">
      <c r="A15" s="19">
        <f t="shared" si="2"/>
        <v>10</v>
      </c>
      <c r="B15" s="17">
        <v>19602534</v>
      </c>
      <c r="C15" s="39" t="s">
        <v>55</v>
      </c>
      <c r="D15" s="17">
        <v>92</v>
      </c>
      <c r="E15" s="17" t="s">
        <v>2</v>
      </c>
      <c r="F15" s="17">
        <v>90</v>
      </c>
      <c r="G15" s="17" t="s">
        <v>4</v>
      </c>
      <c r="H15" s="18"/>
      <c r="I15" s="18"/>
      <c r="J15" s="18"/>
      <c r="K15" s="18"/>
      <c r="L15" s="17">
        <v>76</v>
      </c>
      <c r="M15" s="17" t="s">
        <v>3</v>
      </c>
      <c r="N15" s="17">
        <v>83</v>
      </c>
      <c r="O15" s="17" t="s">
        <v>1</v>
      </c>
      <c r="P15" s="17">
        <v>95</v>
      </c>
      <c r="Q15" s="17" t="s">
        <v>4</v>
      </c>
      <c r="R15" s="18">
        <f t="shared" si="0"/>
        <v>436</v>
      </c>
      <c r="S15" s="18">
        <f t="shared" si="1"/>
        <v>87.2</v>
      </c>
      <c r="T15" s="18" t="s">
        <v>25</v>
      </c>
      <c r="U15" s="18" t="s">
        <v>26</v>
      </c>
      <c r="V15" s="24"/>
    </row>
    <row r="16" spans="1:22" ht="15">
      <c r="A16" s="19">
        <f t="shared" si="2"/>
        <v>11</v>
      </c>
      <c r="B16" s="17">
        <v>19602536</v>
      </c>
      <c r="C16" s="39" t="s">
        <v>57</v>
      </c>
      <c r="D16" s="17">
        <v>95</v>
      </c>
      <c r="E16" s="17" t="s">
        <v>4</v>
      </c>
      <c r="F16" s="17">
        <v>89</v>
      </c>
      <c r="G16" s="17" t="s">
        <v>2</v>
      </c>
      <c r="H16" s="18"/>
      <c r="I16" s="18"/>
      <c r="J16" s="17">
        <v>89</v>
      </c>
      <c r="K16" s="17" t="s">
        <v>1</v>
      </c>
      <c r="L16" s="17"/>
      <c r="M16" s="18"/>
      <c r="N16" s="17">
        <v>67</v>
      </c>
      <c r="O16" s="17" t="s">
        <v>5</v>
      </c>
      <c r="P16" s="17">
        <v>86</v>
      </c>
      <c r="Q16" s="17" t="s">
        <v>1</v>
      </c>
      <c r="R16" s="18">
        <f t="shared" si="0"/>
        <v>426</v>
      </c>
      <c r="S16" s="18">
        <f t="shared" si="1"/>
        <v>85.2</v>
      </c>
      <c r="T16" s="18" t="s">
        <v>25</v>
      </c>
      <c r="U16" s="18" t="s">
        <v>26</v>
      </c>
      <c r="V16" s="24"/>
    </row>
    <row r="17" spans="1:21" ht="15">
      <c r="A17" s="19">
        <f t="shared" si="2"/>
        <v>12</v>
      </c>
      <c r="B17" s="17">
        <v>19602529</v>
      </c>
      <c r="C17" s="39" t="s">
        <v>50</v>
      </c>
      <c r="D17" s="17">
        <v>88</v>
      </c>
      <c r="E17" s="17" t="s">
        <v>1</v>
      </c>
      <c r="F17" s="17">
        <v>86</v>
      </c>
      <c r="G17" s="17" t="s">
        <v>2</v>
      </c>
      <c r="H17" s="18"/>
      <c r="I17" s="18"/>
      <c r="J17" s="18"/>
      <c r="K17" s="18"/>
      <c r="L17" s="17">
        <v>85</v>
      </c>
      <c r="M17" s="17" t="s">
        <v>1</v>
      </c>
      <c r="N17" s="17">
        <v>88</v>
      </c>
      <c r="O17" s="17" t="s">
        <v>2</v>
      </c>
      <c r="P17" s="17">
        <v>79</v>
      </c>
      <c r="Q17" s="17" t="s">
        <v>1</v>
      </c>
      <c r="R17" s="18">
        <f t="shared" si="0"/>
        <v>426</v>
      </c>
      <c r="S17" s="18">
        <f t="shared" si="1"/>
        <v>85.2</v>
      </c>
      <c r="T17" s="18" t="s">
        <v>25</v>
      </c>
      <c r="U17" s="18" t="s">
        <v>26</v>
      </c>
    </row>
    <row r="18" spans="1:22" ht="15">
      <c r="A18" s="19">
        <f t="shared" si="2"/>
        <v>13</v>
      </c>
      <c r="B18" s="17">
        <v>19602543</v>
      </c>
      <c r="C18" s="39" t="s">
        <v>64</v>
      </c>
      <c r="D18" s="17">
        <v>73</v>
      </c>
      <c r="E18" s="17" t="s">
        <v>5</v>
      </c>
      <c r="F18" s="17">
        <v>87</v>
      </c>
      <c r="G18" s="17" t="s">
        <v>2</v>
      </c>
      <c r="H18" s="18"/>
      <c r="I18" s="18"/>
      <c r="J18" s="18"/>
      <c r="K18" s="18"/>
      <c r="L18" s="17">
        <v>80</v>
      </c>
      <c r="M18" s="17" t="s">
        <v>1</v>
      </c>
      <c r="N18" s="17">
        <v>89</v>
      </c>
      <c r="O18" s="17" t="s">
        <v>2</v>
      </c>
      <c r="P18" s="17">
        <v>94</v>
      </c>
      <c r="Q18" s="17" t="s">
        <v>2</v>
      </c>
      <c r="R18" s="18">
        <f t="shared" si="0"/>
        <v>423</v>
      </c>
      <c r="S18" s="18">
        <f t="shared" si="1"/>
        <v>84.6</v>
      </c>
      <c r="T18" s="18" t="s">
        <v>25</v>
      </c>
      <c r="U18" s="18" t="s">
        <v>26</v>
      </c>
      <c r="V18" s="24"/>
    </row>
    <row r="19" spans="1:22" ht="15">
      <c r="A19" s="19">
        <f t="shared" si="2"/>
        <v>14</v>
      </c>
      <c r="B19" s="17">
        <v>19602538</v>
      </c>
      <c r="C19" s="39" t="s">
        <v>59</v>
      </c>
      <c r="D19" s="17">
        <v>94</v>
      </c>
      <c r="E19" s="17" t="s">
        <v>4</v>
      </c>
      <c r="F19" s="18"/>
      <c r="G19" s="18"/>
      <c r="H19" s="17">
        <v>83</v>
      </c>
      <c r="I19" s="17" t="s">
        <v>0</v>
      </c>
      <c r="J19" s="18"/>
      <c r="K19" s="18"/>
      <c r="L19" s="17">
        <v>77</v>
      </c>
      <c r="M19" s="17" t="s">
        <v>3</v>
      </c>
      <c r="N19" s="17">
        <v>81</v>
      </c>
      <c r="O19" s="17" t="s">
        <v>1</v>
      </c>
      <c r="P19" s="17">
        <v>76</v>
      </c>
      <c r="Q19" s="17" t="s">
        <v>3</v>
      </c>
      <c r="R19" s="18">
        <f t="shared" si="0"/>
        <v>411</v>
      </c>
      <c r="S19" s="18">
        <f t="shared" si="1"/>
        <v>82.2</v>
      </c>
      <c r="T19" s="18" t="s">
        <v>25</v>
      </c>
      <c r="U19" s="18" t="s">
        <v>26</v>
      </c>
      <c r="V19" s="24"/>
    </row>
    <row r="20" spans="1:22" ht="15">
      <c r="A20" s="19">
        <f t="shared" si="2"/>
        <v>15</v>
      </c>
      <c r="B20" s="17">
        <v>19602530</v>
      </c>
      <c r="C20" s="39" t="s">
        <v>51</v>
      </c>
      <c r="D20" s="17">
        <v>79</v>
      </c>
      <c r="E20" s="17" t="s">
        <v>0</v>
      </c>
      <c r="F20" s="17">
        <v>83</v>
      </c>
      <c r="G20" s="17" t="s">
        <v>1</v>
      </c>
      <c r="H20" s="18"/>
      <c r="I20" s="18"/>
      <c r="J20" s="18"/>
      <c r="K20" s="18"/>
      <c r="L20" s="17">
        <v>76</v>
      </c>
      <c r="M20" s="17" t="s">
        <v>3</v>
      </c>
      <c r="N20" s="17">
        <v>86</v>
      </c>
      <c r="O20" s="17" t="s">
        <v>2</v>
      </c>
      <c r="P20" s="17">
        <v>82</v>
      </c>
      <c r="Q20" s="17" t="s">
        <v>1</v>
      </c>
      <c r="R20" s="18">
        <f t="shared" si="0"/>
        <v>406</v>
      </c>
      <c r="S20" s="18">
        <f t="shared" si="1"/>
        <v>81.2</v>
      </c>
      <c r="T20" s="18" t="s">
        <v>25</v>
      </c>
      <c r="U20" s="18" t="s">
        <v>26</v>
      </c>
      <c r="V20" s="24"/>
    </row>
    <row r="21" spans="1:21" ht="15">
      <c r="A21" s="19">
        <f t="shared" si="2"/>
        <v>16</v>
      </c>
      <c r="B21" s="17">
        <v>19602551</v>
      </c>
      <c r="C21" s="39" t="s">
        <v>72</v>
      </c>
      <c r="D21" s="17">
        <v>85</v>
      </c>
      <c r="E21" s="17" t="s">
        <v>3</v>
      </c>
      <c r="F21" s="18"/>
      <c r="G21" s="18"/>
      <c r="H21" s="17">
        <v>80</v>
      </c>
      <c r="I21" s="17" t="s">
        <v>5</v>
      </c>
      <c r="J21" s="18"/>
      <c r="K21" s="18"/>
      <c r="L21" s="17">
        <v>72</v>
      </c>
      <c r="M21" s="18" t="s">
        <v>3</v>
      </c>
      <c r="N21" s="17">
        <v>83</v>
      </c>
      <c r="O21" s="17" t="s">
        <v>1</v>
      </c>
      <c r="P21" s="17">
        <v>74</v>
      </c>
      <c r="Q21" s="17" t="s">
        <v>3</v>
      </c>
      <c r="R21" s="18">
        <f t="shared" si="0"/>
        <v>394</v>
      </c>
      <c r="S21" s="18">
        <f t="shared" si="1"/>
        <v>78.8</v>
      </c>
      <c r="T21" s="18" t="s">
        <v>25</v>
      </c>
      <c r="U21" s="18" t="s">
        <v>26</v>
      </c>
    </row>
    <row r="22" spans="1:21" ht="15">
      <c r="A22" s="19">
        <f t="shared" si="2"/>
        <v>17</v>
      </c>
      <c r="B22" s="17">
        <v>19602535</v>
      </c>
      <c r="C22" s="39" t="s">
        <v>56</v>
      </c>
      <c r="D22" s="17">
        <v>85</v>
      </c>
      <c r="E22" s="17" t="s">
        <v>3</v>
      </c>
      <c r="F22" s="17"/>
      <c r="G22" s="17"/>
      <c r="H22" s="18">
        <v>82</v>
      </c>
      <c r="I22" s="18" t="s">
        <v>0</v>
      </c>
      <c r="J22" s="18"/>
      <c r="K22" s="18"/>
      <c r="L22" s="17">
        <v>84</v>
      </c>
      <c r="M22" s="17" t="s">
        <v>1</v>
      </c>
      <c r="N22" s="17">
        <v>70</v>
      </c>
      <c r="O22" s="17" t="s">
        <v>0</v>
      </c>
      <c r="P22" s="17">
        <v>73</v>
      </c>
      <c r="Q22" s="17" t="s">
        <v>0</v>
      </c>
      <c r="R22" s="18">
        <f t="shared" si="0"/>
        <v>394</v>
      </c>
      <c r="S22" s="18">
        <f t="shared" si="1"/>
        <v>78.8</v>
      </c>
      <c r="T22" s="18" t="s">
        <v>25</v>
      </c>
      <c r="U22" s="18" t="s">
        <v>26</v>
      </c>
    </row>
    <row r="23" spans="1:21" ht="15">
      <c r="A23" s="19">
        <f t="shared" si="2"/>
        <v>18</v>
      </c>
      <c r="B23" s="17">
        <v>19602540</v>
      </c>
      <c r="C23" s="39" t="s">
        <v>61</v>
      </c>
      <c r="D23" s="17">
        <v>70</v>
      </c>
      <c r="E23" s="17" t="s">
        <v>5</v>
      </c>
      <c r="F23" s="17">
        <v>80</v>
      </c>
      <c r="G23" s="17" t="s">
        <v>1</v>
      </c>
      <c r="H23" s="18"/>
      <c r="I23" s="18"/>
      <c r="J23" s="18">
        <v>92</v>
      </c>
      <c r="K23" s="18" t="s">
        <v>2</v>
      </c>
      <c r="L23" s="17"/>
      <c r="M23" s="17"/>
      <c r="N23" s="17">
        <v>71</v>
      </c>
      <c r="O23" s="17" t="s">
        <v>0</v>
      </c>
      <c r="P23" s="17">
        <v>77</v>
      </c>
      <c r="Q23" s="17" t="s">
        <v>3</v>
      </c>
      <c r="R23" s="18">
        <f t="shared" si="0"/>
        <v>390</v>
      </c>
      <c r="S23" s="18">
        <f t="shared" si="1"/>
        <v>78</v>
      </c>
      <c r="T23" s="18" t="s">
        <v>25</v>
      </c>
      <c r="U23" s="18" t="s">
        <v>26</v>
      </c>
    </row>
    <row r="24" spans="1:21" ht="15">
      <c r="A24" s="19">
        <f t="shared" si="2"/>
        <v>19</v>
      </c>
      <c r="B24" s="17">
        <v>19602556</v>
      </c>
      <c r="C24" s="39" t="s">
        <v>77</v>
      </c>
      <c r="D24" s="17">
        <v>74</v>
      </c>
      <c r="E24" s="17" t="s">
        <v>5</v>
      </c>
      <c r="F24" s="18"/>
      <c r="G24" s="18"/>
      <c r="H24" s="17">
        <v>78</v>
      </c>
      <c r="I24" s="17" t="s">
        <v>5</v>
      </c>
      <c r="J24" s="18"/>
      <c r="K24" s="18"/>
      <c r="L24" s="17">
        <v>72</v>
      </c>
      <c r="M24" s="17" t="s">
        <v>3</v>
      </c>
      <c r="N24" s="17">
        <v>83</v>
      </c>
      <c r="O24" s="17" t="s">
        <v>1</v>
      </c>
      <c r="P24" s="17">
        <v>71</v>
      </c>
      <c r="Q24" s="17" t="s">
        <v>0</v>
      </c>
      <c r="R24" s="18">
        <f t="shared" si="0"/>
        <v>378</v>
      </c>
      <c r="S24" s="18">
        <f t="shared" si="1"/>
        <v>75.6</v>
      </c>
      <c r="T24" s="18" t="s">
        <v>25</v>
      </c>
      <c r="U24" s="18" t="s">
        <v>26</v>
      </c>
    </row>
    <row r="25" spans="1:21" ht="15">
      <c r="A25" s="19">
        <f t="shared" si="2"/>
        <v>20</v>
      </c>
      <c r="B25" s="17">
        <v>19602557</v>
      </c>
      <c r="C25" s="39" t="s">
        <v>78</v>
      </c>
      <c r="D25" s="17">
        <v>78</v>
      </c>
      <c r="E25" s="17" t="s">
        <v>0</v>
      </c>
      <c r="F25" s="17"/>
      <c r="G25" s="17"/>
      <c r="H25" s="18">
        <v>78</v>
      </c>
      <c r="I25" s="18" t="s">
        <v>5</v>
      </c>
      <c r="J25" s="17">
        <v>82</v>
      </c>
      <c r="K25" s="17" t="s">
        <v>3</v>
      </c>
      <c r="L25" s="17"/>
      <c r="M25" s="18"/>
      <c r="N25" s="17">
        <v>69</v>
      </c>
      <c r="O25" s="17" t="s">
        <v>0</v>
      </c>
      <c r="P25" s="17">
        <v>71</v>
      </c>
      <c r="Q25" s="17" t="s">
        <v>0</v>
      </c>
      <c r="R25" s="18">
        <f t="shared" si="0"/>
        <v>378</v>
      </c>
      <c r="S25" s="18">
        <f t="shared" si="1"/>
        <v>75.6</v>
      </c>
      <c r="T25" s="18" t="s">
        <v>25</v>
      </c>
      <c r="U25" s="18" t="s">
        <v>26</v>
      </c>
    </row>
    <row r="26" spans="1:21" ht="15">
      <c r="A26" s="19">
        <f t="shared" si="2"/>
        <v>21</v>
      </c>
      <c r="B26" s="17">
        <v>19602541</v>
      </c>
      <c r="C26" s="39" t="s">
        <v>62</v>
      </c>
      <c r="D26" s="17">
        <v>60</v>
      </c>
      <c r="E26" s="17" t="s">
        <v>7</v>
      </c>
      <c r="F26" s="17"/>
      <c r="G26" s="17"/>
      <c r="H26" s="18">
        <v>77</v>
      </c>
      <c r="I26" s="18" t="s">
        <v>5</v>
      </c>
      <c r="J26" s="17"/>
      <c r="K26" s="17"/>
      <c r="L26" s="17">
        <v>78</v>
      </c>
      <c r="M26" s="17" t="s">
        <v>1</v>
      </c>
      <c r="N26" s="17">
        <v>78</v>
      </c>
      <c r="O26" s="17" t="s">
        <v>1</v>
      </c>
      <c r="P26" s="17">
        <v>72</v>
      </c>
      <c r="Q26" s="17" t="s">
        <v>0</v>
      </c>
      <c r="R26" s="18">
        <f t="shared" si="0"/>
        <v>365</v>
      </c>
      <c r="S26" s="18">
        <f t="shared" si="1"/>
        <v>73</v>
      </c>
      <c r="T26" s="18" t="s">
        <v>25</v>
      </c>
      <c r="U26" s="18" t="s">
        <v>26</v>
      </c>
    </row>
    <row r="27" spans="1:21" ht="15">
      <c r="A27" s="19">
        <f t="shared" si="2"/>
        <v>22</v>
      </c>
      <c r="B27" s="17">
        <v>19602544</v>
      </c>
      <c r="C27" s="39" t="s">
        <v>65</v>
      </c>
      <c r="D27" s="17">
        <v>84</v>
      </c>
      <c r="E27" s="17" t="s">
        <v>3</v>
      </c>
      <c r="F27" s="17">
        <v>74</v>
      </c>
      <c r="G27" s="17" t="s">
        <v>3</v>
      </c>
      <c r="H27" s="18"/>
      <c r="I27" s="18"/>
      <c r="J27" s="18"/>
      <c r="K27" s="18"/>
      <c r="L27" s="17">
        <v>64</v>
      </c>
      <c r="M27" s="17" t="s">
        <v>0</v>
      </c>
      <c r="N27" s="17">
        <v>74</v>
      </c>
      <c r="O27" s="17" t="s">
        <v>3</v>
      </c>
      <c r="P27" s="17">
        <v>67</v>
      </c>
      <c r="Q27" s="17" t="s">
        <v>5</v>
      </c>
      <c r="R27" s="18">
        <f t="shared" si="0"/>
        <v>363</v>
      </c>
      <c r="S27" s="18">
        <f t="shared" si="1"/>
        <v>72.6</v>
      </c>
      <c r="T27" s="18" t="s">
        <v>25</v>
      </c>
      <c r="U27" s="18" t="s">
        <v>26</v>
      </c>
    </row>
    <row r="28" spans="1:21" ht="15">
      <c r="A28" s="19">
        <f>+A27+1</f>
        <v>23</v>
      </c>
      <c r="B28" s="17">
        <v>19602542</v>
      </c>
      <c r="C28" s="39" t="s">
        <v>63</v>
      </c>
      <c r="D28" s="17">
        <v>79</v>
      </c>
      <c r="E28" s="17" t="s">
        <v>0</v>
      </c>
      <c r="F28" s="17">
        <v>72</v>
      </c>
      <c r="G28" s="17" t="s">
        <v>0</v>
      </c>
      <c r="H28" s="18"/>
      <c r="I28" s="18"/>
      <c r="J28" s="18"/>
      <c r="K28" s="18"/>
      <c r="L28" s="17">
        <v>69</v>
      </c>
      <c r="M28" s="17" t="s">
        <v>0</v>
      </c>
      <c r="N28" s="17">
        <v>70</v>
      </c>
      <c r="O28" s="17" t="s">
        <v>0</v>
      </c>
      <c r="P28" s="17">
        <v>71</v>
      </c>
      <c r="Q28" s="17" t="s">
        <v>0</v>
      </c>
      <c r="R28" s="18">
        <f t="shared" si="0"/>
        <v>361</v>
      </c>
      <c r="S28" s="18">
        <f t="shared" si="1"/>
        <v>72.2</v>
      </c>
      <c r="T28" s="18" t="s">
        <v>25</v>
      </c>
      <c r="U28" s="18" t="s">
        <v>26</v>
      </c>
    </row>
    <row r="29" spans="1:21" ht="15">
      <c r="A29" s="19">
        <f t="shared" si="2"/>
        <v>24</v>
      </c>
      <c r="B29" s="17">
        <v>19602558</v>
      </c>
      <c r="C29" s="39" t="s">
        <v>79</v>
      </c>
      <c r="D29" s="17">
        <v>70</v>
      </c>
      <c r="E29" s="17" t="s">
        <v>5</v>
      </c>
      <c r="F29" s="17">
        <v>72</v>
      </c>
      <c r="G29" s="17" t="s">
        <v>0</v>
      </c>
      <c r="H29" s="18"/>
      <c r="I29" s="18"/>
      <c r="J29" s="17">
        <v>74</v>
      </c>
      <c r="K29" s="17" t="s">
        <v>0</v>
      </c>
      <c r="L29" s="17"/>
      <c r="M29" s="18"/>
      <c r="N29" s="17">
        <v>67</v>
      </c>
      <c r="O29" s="17" t="s">
        <v>5</v>
      </c>
      <c r="P29" s="17">
        <v>77</v>
      </c>
      <c r="Q29" s="17" t="s">
        <v>3</v>
      </c>
      <c r="R29" s="18">
        <f t="shared" si="0"/>
        <v>360</v>
      </c>
      <c r="S29" s="18">
        <f t="shared" si="1"/>
        <v>72</v>
      </c>
      <c r="T29" s="18" t="s">
        <v>25</v>
      </c>
      <c r="U29" s="18" t="s">
        <v>26</v>
      </c>
    </row>
    <row r="30" spans="1:21" ht="15">
      <c r="A30" s="19">
        <f t="shared" si="2"/>
        <v>25</v>
      </c>
      <c r="B30" s="17">
        <v>19602532</v>
      </c>
      <c r="C30" s="39" t="s">
        <v>53</v>
      </c>
      <c r="D30" s="17">
        <v>83</v>
      </c>
      <c r="E30" s="17" t="s">
        <v>3</v>
      </c>
      <c r="F30" s="18">
        <v>71</v>
      </c>
      <c r="G30" s="18" t="s">
        <v>0</v>
      </c>
      <c r="H30" s="17"/>
      <c r="I30" s="17"/>
      <c r="J30" s="18"/>
      <c r="K30" s="18"/>
      <c r="L30" s="17">
        <v>63</v>
      </c>
      <c r="M30" s="17" t="s">
        <v>0</v>
      </c>
      <c r="N30" s="17">
        <v>66</v>
      </c>
      <c r="O30" s="17" t="s">
        <v>5</v>
      </c>
      <c r="P30" s="17">
        <v>69</v>
      </c>
      <c r="Q30" s="17" t="s">
        <v>0</v>
      </c>
      <c r="R30" s="18">
        <f t="shared" si="0"/>
        <v>352</v>
      </c>
      <c r="S30" s="18">
        <f t="shared" si="1"/>
        <v>70.4</v>
      </c>
      <c r="T30" s="18" t="s">
        <v>25</v>
      </c>
      <c r="U30" s="18" t="s">
        <v>26</v>
      </c>
    </row>
    <row r="31" spans="1:21" ht="15">
      <c r="A31" s="19">
        <f t="shared" si="2"/>
        <v>26</v>
      </c>
      <c r="B31" s="17">
        <v>19602550</v>
      </c>
      <c r="C31" s="39" t="s">
        <v>71</v>
      </c>
      <c r="D31" s="17">
        <v>70</v>
      </c>
      <c r="E31" s="17" t="s">
        <v>5</v>
      </c>
      <c r="F31" s="18"/>
      <c r="G31" s="18"/>
      <c r="H31" s="17">
        <v>74</v>
      </c>
      <c r="I31" s="17" t="s">
        <v>6</v>
      </c>
      <c r="J31" s="18"/>
      <c r="K31" s="18"/>
      <c r="L31" s="17">
        <v>60</v>
      </c>
      <c r="M31" s="18" t="s">
        <v>5</v>
      </c>
      <c r="N31" s="17">
        <v>82</v>
      </c>
      <c r="O31" s="17" t="s">
        <v>1</v>
      </c>
      <c r="P31" s="17">
        <v>63</v>
      </c>
      <c r="Q31" s="17" t="s">
        <v>5</v>
      </c>
      <c r="R31" s="18">
        <f t="shared" si="0"/>
        <v>349</v>
      </c>
      <c r="S31" s="18">
        <f t="shared" si="1"/>
        <v>69.8</v>
      </c>
      <c r="T31" s="18" t="s">
        <v>25</v>
      </c>
      <c r="U31" s="18" t="s">
        <v>26</v>
      </c>
    </row>
    <row r="32" spans="1:21" ht="15">
      <c r="A32" s="19">
        <f t="shared" si="2"/>
        <v>27</v>
      </c>
      <c r="B32" s="17">
        <v>19602552</v>
      </c>
      <c r="C32" s="39" t="s">
        <v>73</v>
      </c>
      <c r="D32" s="17">
        <v>84</v>
      </c>
      <c r="E32" s="17" t="s">
        <v>3</v>
      </c>
      <c r="F32" s="17"/>
      <c r="G32" s="17"/>
      <c r="H32" s="18">
        <v>73</v>
      </c>
      <c r="I32" s="18" t="s">
        <v>6</v>
      </c>
      <c r="J32" s="18"/>
      <c r="K32" s="18"/>
      <c r="L32" s="17">
        <v>49</v>
      </c>
      <c r="M32" s="17" t="s">
        <v>6</v>
      </c>
      <c r="N32" s="17">
        <v>70</v>
      </c>
      <c r="O32" s="17" t="s">
        <v>0</v>
      </c>
      <c r="P32" s="17">
        <v>69</v>
      </c>
      <c r="Q32" s="17" t="s">
        <v>0</v>
      </c>
      <c r="R32" s="18">
        <f t="shared" si="0"/>
        <v>345</v>
      </c>
      <c r="S32" s="18">
        <f t="shared" si="1"/>
        <v>69</v>
      </c>
      <c r="T32" s="18" t="s">
        <v>25</v>
      </c>
      <c r="U32" s="18" t="s">
        <v>26</v>
      </c>
    </row>
    <row r="33" spans="1:21" ht="15">
      <c r="A33" s="19">
        <f t="shared" si="2"/>
        <v>28</v>
      </c>
      <c r="B33" s="17">
        <v>19602559</v>
      </c>
      <c r="C33" s="39" t="s">
        <v>80</v>
      </c>
      <c r="D33" s="17">
        <v>61</v>
      </c>
      <c r="E33" s="17" t="s">
        <v>6</v>
      </c>
      <c r="F33" s="17">
        <v>66</v>
      </c>
      <c r="G33" s="17" t="s">
        <v>5</v>
      </c>
      <c r="H33" s="18"/>
      <c r="I33" s="18"/>
      <c r="J33" s="18"/>
      <c r="K33" s="18"/>
      <c r="L33" s="17">
        <v>64</v>
      </c>
      <c r="M33" s="17" t="s">
        <v>0</v>
      </c>
      <c r="N33" s="17">
        <v>71</v>
      </c>
      <c r="O33" s="17" t="s">
        <v>0</v>
      </c>
      <c r="P33" s="17">
        <v>67</v>
      </c>
      <c r="Q33" s="17" t="s">
        <v>5</v>
      </c>
      <c r="R33" s="18">
        <f t="shared" si="0"/>
        <v>329</v>
      </c>
      <c r="S33" s="18">
        <f t="shared" si="1"/>
        <v>65.8</v>
      </c>
      <c r="T33" s="18" t="s">
        <v>25</v>
      </c>
      <c r="U33" s="18" t="s">
        <v>26</v>
      </c>
    </row>
    <row r="34" spans="1:21" ht="15">
      <c r="A34" s="19">
        <f>+A33+1</f>
        <v>29</v>
      </c>
      <c r="B34" s="17">
        <v>19602533</v>
      </c>
      <c r="C34" s="39" t="s">
        <v>54</v>
      </c>
      <c r="D34" s="17">
        <v>86</v>
      </c>
      <c r="E34" s="17" t="s">
        <v>1</v>
      </c>
      <c r="F34" s="18">
        <v>69</v>
      </c>
      <c r="G34" s="18" t="s">
        <v>0</v>
      </c>
      <c r="H34" s="17"/>
      <c r="I34" s="17"/>
      <c r="J34" s="18"/>
      <c r="K34" s="18"/>
      <c r="L34" s="17">
        <v>45</v>
      </c>
      <c r="M34" s="17" t="s">
        <v>7</v>
      </c>
      <c r="N34" s="17">
        <v>58</v>
      </c>
      <c r="O34" s="17" t="s">
        <v>6</v>
      </c>
      <c r="P34" s="17">
        <v>66</v>
      </c>
      <c r="Q34" s="17" t="s">
        <v>5</v>
      </c>
      <c r="R34" s="18">
        <f t="shared" si="0"/>
        <v>324</v>
      </c>
      <c r="S34" s="18">
        <f t="shared" si="1"/>
        <v>64.8</v>
      </c>
      <c r="T34" s="18" t="s">
        <v>25</v>
      </c>
      <c r="U34" s="18" t="s">
        <v>26</v>
      </c>
    </row>
    <row r="35" spans="1:21" ht="15">
      <c r="A35" s="19">
        <f t="shared" si="2"/>
        <v>30</v>
      </c>
      <c r="B35" s="17">
        <v>19602548</v>
      </c>
      <c r="C35" s="39" t="s">
        <v>69</v>
      </c>
      <c r="D35" s="17">
        <v>69</v>
      </c>
      <c r="E35" s="17" t="s">
        <v>6</v>
      </c>
      <c r="F35" s="18">
        <v>64</v>
      </c>
      <c r="G35" s="18" t="s">
        <v>5</v>
      </c>
      <c r="H35" s="17"/>
      <c r="I35" s="17"/>
      <c r="J35" s="18"/>
      <c r="K35" s="18"/>
      <c r="L35" s="17">
        <v>63</v>
      </c>
      <c r="M35" s="17" t="s">
        <v>0</v>
      </c>
      <c r="N35" s="17">
        <v>65</v>
      </c>
      <c r="O35" s="17" t="s">
        <v>5</v>
      </c>
      <c r="P35" s="17">
        <v>61</v>
      </c>
      <c r="Q35" s="17" t="s">
        <v>6</v>
      </c>
      <c r="R35" s="18">
        <f t="shared" si="0"/>
        <v>322</v>
      </c>
      <c r="S35" s="18">
        <f t="shared" si="1"/>
        <v>64.4</v>
      </c>
      <c r="T35" s="18" t="s">
        <v>25</v>
      </c>
      <c r="U35" s="18" t="s">
        <v>26</v>
      </c>
    </row>
    <row r="36" spans="1:21" ht="15">
      <c r="A36" s="19">
        <f t="shared" si="2"/>
        <v>31</v>
      </c>
      <c r="B36" s="17">
        <v>19602549</v>
      </c>
      <c r="C36" s="39" t="s">
        <v>70</v>
      </c>
      <c r="D36" s="17">
        <v>82</v>
      </c>
      <c r="E36" s="17" t="s">
        <v>3</v>
      </c>
      <c r="F36" s="17">
        <v>63</v>
      </c>
      <c r="G36" s="17" t="s">
        <v>6</v>
      </c>
      <c r="H36" s="18"/>
      <c r="I36" s="18"/>
      <c r="J36" s="17">
        <v>60</v>
      </c>
      <c r="K36" s="17" t="s">
        <v>6</v>
      </c>
      <c r="L36" s="17"/>
      <c r="M36" s="18"/>
      <c r="N36" s="17">
        <v>56</v>
      </c>
      <c r="O36" s="17" t="s">
        <v>6</v>
      </c>
      <c r="P36" s="17">
        <v>55</v>
      </c>
      <c r="Q36" s="17" t="s">
        <v>7</v>
      </c>
      <c r="R36" s="18">
        <f t="shared" si="0"/>
        <v>316</v>
      </c>
      <c r="S36" s="18">
        <f t="shared" si="1"/>
        <v>63.2</v>
      </c>
      <c r="T36" s="18" t="s">
        <v>25</v>
      </c>
      <c r="U36" s="18" t="s">
        <v>26</v>
      </c>
    </row>
    <row r="37" spans="2:21" ht="15">
      <c r="B37" s="25"/>
      <c r="C37" s="26" t="s">
        <v>44</v>
      </c>
      <c r="D37" s="25">
        <f>SUM(D6:D36)</f>
        <v>2539</v>
      </c>
      <c r="E37" s="25"/>
      <c r="F37" s="25">
        <f>SUM(F6:F36)</f>
        <v>1158</v>
      </c>
      <c r="G37" s="25"/>
      <c r="H37" s="25">
        <f>SUM(H6:H36)</f>
        <v>1370</v>
      </c>
      <c r="I37" s="27"/>
      <c r="J37" s="25">
        <f>SUM(J6:J36)</f>
        <v>586</v>
      </c>
      <c r="K37" s="27"/>
      <c r="L37" s="25">
        <f>SUM(L6:L36)</f>
        <v>1818</v>
      </c>
      <c r="M37" s="25"/>
      <c r="N37" s="25">
        <f>SUM(N6:N36)</f>
        <v>2451</v>
      </c>
      <c r="O37" s="25"/>
      <c r="P37" s="25">
        <f>SUM(P6:P36)</f>
        <v>2438</v>
      </c>
      <c r="Q37" s="25"/>
      <c r="R37" s="25">
        <f>SUM(R6:R36)</f>
        <v>12360</v>
      </c>
      <c r="S37" s="27"/>
      <c r="T37" s="27"/>
      <c r="U37" s="27"/>
    </row>
    <row r="38" spans="2:21" ht="15">
      <c r="B38" s="25"/>
      <c r="C38" s="26" t="s">
        <v>45</v>
      </c>
      <c r="D38" s="28">
        <f>+D37/31</f>
        <v>81.90322580645162</v>
      </c>
      <c r="E38" s="25"/>
      <c r="F38" s="28">
        <f>+F37/15</f>
        <v>77.2</v>
      </c>
      <c r="G38" s="25"/>
      <c r="H38" s="27">
        <f>+H37/16</f>
        <v>85.625</v>
      </c>
      <c r="I38" s="27"/>
      <c r="J38" s="29">
        <f>+J37/7</f>
        <v>83.71428571428571</v>
      </c>
      <c r="K38" s="27"/>
      <c r="L38" s="28">
        <f>+L37/24</f>
        <v>75.75</v>
      </c>
      <c r="M38" s="25"/>
      <c r="N38" s="28">
        <f>+N37/31</f>
        <v>79.06451612903226</v>
      </c>
      <c r="O38" s="25"/>
      <c r="P38" s="28">
        <f>+P37/31</f>
        <v>78.64516129032258</v>
      </c>
      <c r="Q38" s="25"/>
      <c r="R38" s="25">
        <f>+R37/31</f>
        <v>398.7096774193548</v>
      </c>
      <c r="S38" s="27"/>
      <c r="T38" s="27"/>
      <c r="U38" s="27"/>
    </row>
    <row r="39" spans="2:21" ht="15">
      <c r="B39" s="30"/>
      <c r="C39" s="3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>
        <f>+R38/5</f>
        <v>79.74193548387096</v>
      </c>
      <c r="S39" s="27"/>
      <c r="T39" s="27"/>
      <c r="U39" s="27"/>
    </row>
    <row r="40" spans="2:21" ht="15">
      <c r="B40" s="60" t="s">
        <v>28</v>
      </c>
      <c r="C40" s="60"/>
      <c r="D40" s="60"/>
      <c r="E40" s="27"/>
      <c r="F40" s="27"/>
      <c r="G40" s="27"/>
      <c r="H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2:21" ht="15">
      <c r="B41" s="31">
        <v>1</v>
      </c>
      <c r="C41" s="39" t="s">
        <v>67</v>
      </c>
      <c r="D41" s="18">
        <v>95.4</v>
      </c>
      <c r="E41" s="32"/>
      <c r="F41" s="36"/>
      <c r="G41" s="36"/>
      <c r="H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2:21" ht="15">
      <c r="B42" s="31">
        <v>2</v>
      </c>
      <c r="C42" s="39" t="s">
        <v>68</v>
      </c>
      <c r="D42" s="18">
        <v>93.2</v>
      </c>
      <c r="E42" s="33"/>
      <c r="F42" s="36"/>
      <c r="G42" s="36"/>
      <c r="H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2:21" ht="15">
      <c r="B43" s="31">
        <v>3</v>
      </c>
      <c r="C43" s="39" t="s">
        <v>76</v>
      </c>
      <c r="D43" s="18">
        <v>92.2</v>
      </c>
      <c r="E43" s="33"/>
      <c r="F43" s="36"/>
      <c r="G43" s="36"/>
      <c r="H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2:11" ht="15">
      <c r="B44" s="19"/>
      <c r="K44" s="36"/>
    </row>
    <row r="47" spans="3:13" ht="15">
      <c r="C47" s="12"/>
      <c r="D47" s="13" t="s">
        <v>14</v>
      </c>
      <c r="E47" s="13" t="s">
        <v>41</v>
      </c>
      <c r="F47" s="37" t="s">
        <v>16</v>
      </c>
      <c r="G47" s="37" t="s">
        <v>17</v>
      </c>
      <c r="H47" s="7" t="s">
        <v>42</v>
      </c>
      <c r="I47" s="37" t="s">
        <v>19</v>
      </c>
      <c r="J47" s="37" t="s">
        <v>20</v>
      </c>
      <c r="K47" s="37" t="s">
        <v>35</v>
      </c>
      <c r="L47" s="37" t="s">
        <v>43</v>
      </c>
      <c r="M47" s="37" t="s">
        <v>37</v>
      </c>
    </row>
    <row r="48" spans="3:13" ht="15">
      <c r="C48" s="3" t="s">
        <v>39</v>
      </c>
      <c r="D48" s="37">
        <v>31</v>
      </c>
      <c r="E48" s="37">
        <v>15</v>
      </c>
      <c r="F48" s="37">
        <v>16</v>
      </c>
      <c r="G48" s="37">
        <v>7</v>
      </c>
      <c r="H48" s="37">
        <v>24</v>
      </c>
      <c r="I48" s="37">
        <v>31</v>
      </c>
      <c r="J48" s="37">
        <v>31</v>
      </c>
      <c r="K48" s="37"/>
      <c r="L48" s="37"/>
      <c r="M48" s="37"/>
    </row>
    <row r="49" spans="3:13" ht="15">
      <c r="C49" s="3" t="s">
        <v>40</v>
      </c>
      <c r="D49" s="37">
        <v>33</v>
      </c>
      <c r="E49" s="37">
        <v>21</v>
      </c>
      <c r="F49" s="37">
        <v>6</v>
      </c>
      <c r="G49" s="37"/>
      <c r="H49" s="37">
        <v>6</v>
      </c>
      <c r="I49" s="37"/>
      <c r="J49" s="37"/>
      <c r="K49" s="37">
        <v>33</v>
      </c>
      <c r="L49" s="37">
        <v>33</v>
      </c>
      <c r="M49" s="37">
        <v>33</v>
      </c>
    </row>
    <row r="50" spans="3:13" ht="15">
      <c r="C50" s="3" t="s">
        <v>44</v>
      </c>
      <c r="D50" s="37">
        <f>SUM(D48:D49)</f>
        <v>64</v>
      </c>
      <c r="E50" s="37">
        <f aca="true" t="shared" si="3" ref="E50:M50">SUM(E48:E49)</f>
        <v>36</v>
      </c>
      <c r="F50" s="37">
        <f t="shared" si="3"/>
        <v>22</v>
      </c>
      <c r="G50" s="37">
        <f t="shared" si="3"/>
        <v>7</v>
      </c>
      <c r="H50" s="37">
        <f t="shared" si="3"/>
        <v>30</v>
      </c>
      <c r="I50" s="37">
        <f t="shared" si="3"/>
        <v>31</v>
      </c>
      <c r="J50" s="37">
        <f t="shared" si="3"/>
        <v>31</v>
      </c>
      <c r="K50" s="37">
        <f t="shared" si="3"/>
        <v>33</v>
      </c>
      <c r="L50" s="37">
        <f t="shared" si="3"/>
        <v>33</v>
      </c>
      <c r="M50" s="37">
        <f t="shared" si="3"/>
        <v>33</v>
      </c>
    </row>
    <row r="51" spans="3:13" ht="15">
      <c r="C51" s="3"/>
      <c r="D51" s="37"/>
      <c r="E51" s="37"/>
      <c r="F51" s="37"/>
      <c r="G51" s="37"/>
      <c r="H51" s="37"/>
      <c r="I51" s="37"/>
      <c r="J51" s="37"/>
      <c r="K51" s="37"/>
      <c r="L51" s="37"/>
      <c r="M51" s="37"/>
    </row>
  </sheetData>
  <mergeCells count="4">
    <mergeCell ref="B1:U1"/>
    <mergeCell ref="B2:U2"/>
    <mergeCell ref="B3:U3"/>
    <mergeCell ref="B40:D40"/>
  </mergeCells>
  <printOptions horizontalCentered="1"/>
  <pageMargins left="0.2" right="0.2" top="0.25" bottom="0.2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C467-3FCF-45FF-A836-762E681C37D4}">
  <sheetPr>
    <pageSetUpPr fitToPage="1"/>
  </sheetPr>
  <dimension ref="A2:U55"/>
  <sheetViews>
    <sheetView workbookViewId="0" topLeftCell="A1">
      <pane xSplit="11" ySplit="14" topLeftCell="L15" activePane="bottomRight" state="frozen"/>
      <selection pane="topRight" activeCell="L1" sqref="L1"/>
      <selection pane="bottomLeft" activeCell="A15" sqref="A15"/>
      <selection pane="bottomRight" activeCell="S9" sqref="S9"/>
    </sheetView>
  </sheetViews>
  <sheetFormatPr defaultColWidth="9.140625" defaultRowHeight="15"/>
  <cols>
    <col min="1" max="1" width="9.140625" style="45" customWidth="1"/>
    <col min="2" max="2" width="10.140625" style="3" bestFit="1" customWidth="1"/>
    <col min="3" max="3" width="26.8515625" style="3" customWidth="1"/>
    <col min="4" max="4" width="7.7109375" style="45" customWidth="1"/>
    <col min="5" max="5" width="6.28125" style="45" customWidth="1"/>
    <col min="6" max="6" width="7.421875" style="45" customWidth="1"/>
    <col min="7" max="7" width="6.421875" style="45" customWidth="1"/>
    <col min="8" max="8" width="7.00390625" style="45" customWidth="1"/>
    <col min="9" max="9" width="6.7109375" style="45" customWidth="1"/>
    <col min="10" max="10" width="6.421875" style="45" customWidth="1"/>
    <col min="11" max="11" width="7.421875" style="45" customWidth="1"/>
    <col min="12" max="12" width="6.8515625" style="45" customWidth="1"/>
    <col min="13" max="13" width="7.140625" style="45" customWidth="1"/>
    <col min="14" max="14" width="6.28125" style="45" customWidth="1"/>
    <col min="15" max="15" width="6.421875" style="45" customWidth="1"/>
    <col min="16" max="16" width="7.28125" style="45" customWidth="1"/>
    <col min="17" max="17" width="6.7109375" style="45" customWidth="1"/>
    <col min="18" max="21" width="9.140625" style="45" customWidth="1"/>
    <col min="22" max="16384" width="9.140625" style="1" customWidth="1"/>
  </cols>
  <sheetData>
    <row r="2" spans="2:21" ht="15">
      <c r="B2" s="61" t="s">
        <v>38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15"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15">
      <c r="B4" s="62" t="s">
        <v>49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2:21" ht="15">
      <c r="B5" s="2"/>
      <c r="D5" s="46">
        <v>301</v>
      </c>
      <c r="E5" s="46">
        <v>301</v>
      </c>
      <c r="F5" s="46">
        <v>302</v>
      </c>
      <c r="G5" s="46">
        <v>302</v>
      </c>
      <c r="H5" s="4" t="s">
        <v>10</v>
      </c>
      <c r="I5" s="4" t="s">
        <v>10</v>
      </c>
      <c r="J5" s="4" t="s">
        <v>81</v>
      </c>
      <c r="K5" s="4" t="s">
        <v>81</v>
      </c>
      <c r="L5" s="4" t="s">
        <v>31</v>
      </c>
      <c r="M5" s="4" t="s">
        <v>31</v>
      </c>
      <c r="N5" s="4" t="s">
        <v>32</v>
      </c>
      <c r="O5" s="4" t="s">
        <v>32</v>
      </c>
      <c r="P5" s="4" t="s">
        <v>33</v>
      </c>
      <c r="Q5" s="4" t="s">
        <v>33</v>
      </c>
      <c r="R5" s="16"/>
      <c r="S5" s="16"/>
      <c r="T5" s="16"/>
      <c r="U5" s="16"/>
    </row>
    <row r="6" spans="1:21" s="7" customFormat="1" ht="15">
      <c r="A6" s="45"/>
      <c r="B6" s="5" t="s">
        <v>13</v>
      </c>
      <c r="C6" s="6" t="s">
        <v>34</v>
      </c>
      <c r="D6" s="6" t="s">
        <v>14</v>
      </c>
      <c r="E6" s="6" t="s">
        <v>14</v>
      </c>
      <c r="F6" s="6" t="s">
        <v>15</v>
      </c>
      <c r="G6" s="6" t="s">
        <v>15</v>
      </c>
      <c r="H6" s="6" t="s">
        <v>18</v>
      </c>
      <c r="I6" s="6" t="s">
        <v>18</v>
      </c>
      <c r="J6" s="6" t="s">
        <v>16</v>
      </c>
      <c r="K6" s="6" t="s">
        <v>16</v>
      </c>
      <c r="L6" s="6" t="s">
        <v>35</v>
      </c>
      <c r="M6" s="6" t="s">
        <v>35</v>
      </c>
      <c r="N6" s="6" t="s">
        <v>36</v>
      </c>
      <c r="O6" s="6" t="s">
        <v>36</v>
      </c>
      <c r="P6" s="6" t="s">
        <v>37</v>
      </c>
      <c r="Q6" s="6" t="s">
        <v>37</v>
      </c>
      <c r="R6" s="6" t="s">
        <v>21</v>
      </c>
      <c r="S6" s="6" t="s">
        <v>22</v>
      </c>
      <c r="T6" s="6" t="s">
        <v>23</v>
      </c>
      <c r="U6" s="6" t="s">
        <v>24</v>
      </c>
    </row>
    <row r="7" spans="1:21" ht="15">
      <c r="A7" s="45">
        <v>1</v>
      </c>
      <c r="B7" s="40">
        <v>19602568</v>
      </c>
      <c r="C7" s="43" t="s">
        <v>90</v>
      </c>
      <c r="D7" s="6">
        <v>95</v>
      </c>
      <c r="E7" s="6" t="s">
        <v>116</v>
      </c>
      <c r="F7" s="6"/>
      <c r="G7" s="6"/>
      <c r="H7" s="6"/>
      <c r="I7" s="6"/>
      <c r="J7" s="6">
        <v>96</v>
      </c>
      <c r="K7" s="6" t="s">
        <v>4</v>
      </c>
      <c r="L7" s="6">
        <v>86</v>
      </c>
      <c r="M7" s="6" t="s">
        <v>4</v>
      </c>
      <c r="N7" s="6">
        <v>95</v>
      </c>
      <c r="O7" s="6" t="s">
        <v>4</v>
      </c>
      <c r="P7" s="6">
        <v>95</v>
      </c>
      <c r="Q7" s="6" t="s">
        <v>4</v>
      </c>
      <c r="R7" s="6">
        <f aca="true" t="shared" si="0" ref="R7:R39">+D7+F7+H7+J7+L7+N7+P7</f>
        <v>467</v>
      </c>
      <c r="S7" s="6">
        <f aca="true" t="shared" si="1" ref="S7:S39">R7*100/500</f>
        <v>93.4</v>
      </c>
      <c r="T7" s="18" t="s">
        <v>25</v>
      </c>
      <c r="U7" s="6" t="s">
        <v>26</v>
      </c>
    </row>
    <row r="8" spans="1:21" ht="15">
      <c r="A8" s="45">
        <f>+A7+1</f>
        <v>2</v>
      </c>
      <c r="B8" s="40">
        <v>19602584</v>
      </c>
      <c r="C8" s="43" t="s">
        <v>106</v>
      </c>
      <c r="D8" s="6">
        <v>95</v>
      </c>
      <c r="E8" s="6" t="s">
        <v>116</v>
      </c>
      <c r="F8" s="6">
        <v>95</v>
      </c>
      <c r="G8" s="6" t="s">
        <v>116</v>
      </c>
      <c r="H8" s="6"/>
      <c r="I8" s="6"/>
      <c r="J8" s="6"/>
      <c r="K8" s="6" t="s">
        <v>3</v>
      </c>
      <c r="L8" s="6">
        <v>95</v>
      </c>
      <c r="M8" s="6" t="s">
        <v>4</v>
      </c>
      <c r="N8" s="6">
        <v>95</v>
      </c>
      <c r="O8" s="6" t="s">
        <v>4</v>
      </c>
      <c r="P8" s="6">
        <v>82</v>
      </c>
      <c r="Q8" s="6" t="s">
        <v>2</v>
      </c>
      <c r="R8" s="6">
        <f t="shared" si="0"/>
        <v>462</v>
      </c>
      <c r="S8" s="6">
        <f t="shared" si="1"/>
        <v>92.4</v>
      </c>
      <c r="T8" s="18" t="s">
        <v>25</v>
      </c>
      <c r="U8" s="6" t="s">
        <v>26</v>
      </c>
    </row>
    <row r="9" spans="1:21" ht="15">
      <c r="A9" s="45">
        <f aca="true" t="shared" si="2" ref="A9:A39">+A8+1</f>
        <v>3</v>
      </c>
      <c r="B9" s="40">
        <v>19602566</v>
      </c>
      <c r="C9" s="43" t="s">
        <v>88</v>
      </c>
      <c r="D9" s="6">
        <v>94</v>
      </c>
      <c r="E9" s="6" t="s">
        <v>116</v>
      </c>
      <c r="F9" s="6">
        <v>89</v>
      </c>
      <c r="G9" s="6" t="s">
        <v>117</v>
      </c>
      <c r="H9" s="6"/>
      <c r="I9" s="6"/>
      <c r="J9" s="6"/>
      <c r="K9" s="6" t="s">
        <v>5</v>
      </c>
      <c r="L9" s="6">
        <v>84</v>
      </c>
      <c r="M9" s="6" t="s">
        <v>2</v>
      </c>
      <c r="N9" s="6">
        <v>89</v>
      </c>
      <c r="O9" s="6" t="s">
        <v>2</v>
      </c>
      <c r="P9" s="6">
        <v>69</v>
      </c>
      <c r="Q9" s="6" t="s">
        <v>2</v>
      </c>
      <c r="R9" s="6">
        <f t="shared" si="0"/>
        <v>425</v>
      </c>
      <c r="S9" s="6">
        <f t="shared" si="1"/>
        <v>85</v>
      </c>
      <c r="T9" s="18" t="s">
        <v>25</v>
      </c>
      <c r="U9" s="6" t="s">
        <v>26</v>
      </c>
    </row>
    <row r="10" spans="1:21" ht="15">
      <c r="A10" s="45">
        <f t="shared" si="2"/>
        <v>4</v>
      </c>
      <c r="B10" s="40">
        <v>19602574</v>
      </c>
      <c r="C10" s="43" t="s">
        <v>96</v>
      </c>
      <c r="D10" s="6">
        <v>94</v>
      </c>
      <c r="E10" s="6" t="s">
        <v>116</v>
      </c>
      <c r="F10" s="6"/>
      <c r="G10" s="6"/>
      <c r="H10" s="6">
        <v>64</v>
      </c>
      <c r="I10" s="6" t="s">
        <v>120</v>
      </c>
      <c r="J10" s="6"/>
      <c r="K10" s="6" t="s">
        <v>5</v>
      </c>
      <c r="L10" s="6">
        <v>83</v>
      </c>
      <c r="M10" s="6" t="s">
        <v>2</v>
      </c>
      <c r="N10" s="6">
        <v>81</v>
      </c>
      <c r="O10" s="6" t="s">
        <v>2</v>
      </c>
      <c r="P10" s="6">
        <v>62</v>
      </c>
      <c r="Q10" s="6" t="s">
        <v>2</v>
      </c>
      <c r="R10" s="6">
        <f t="shared" si="0"/>
        <v>384</v>
      </c>
      <c r="S10" s="6">
        <f t="shared" si="1"/>
        <v>76.8</v>
      </c>
      <c r="T10" s="18" t="s">
        <v>25</v>
      </c>
      <c r="U10" s="6" t="s">
        <v>26</v>
      </c>
    </row>
    <row r="11" spans="1:21" ht="15">
      <c r="A11" s="45">
        <f t="shared" si="2"/>
        <v>5</v>
      </c>
      <c r="B11" s="40">
        <v>19602569</v>
      </c>
      <c r="C11" s="43" t="s">
        <v>91</v>
      </c>
      <c r="D11" s="6">
        <v>93</v>
      </c>
      <c r="E11" s="6" t="s">
        <v>117</v>
      </c>
      <c r="F11" s="6"/>
      <c r="G11" s="6"/>
      <c r="H11" s="6">
        <v>79</v>
      </c>
      <c r="I11" s="6" t="s">
        <v>118</v>
      </c>
      <c r="J11" s="6"/>
      <c r="K11" s="6" t="s">
        <v>5</v>
      </c>
      <c r="L11" s="6">
        <v>91</v>
      </c>
      <c r="M11" s="6" t="s">
        <v>2</v>
      </c>
      <c r="N11" s="6">
        <v>88</v>
      </c>
      <c r="O11" s="6" t="s">
        <v>2</v>
      </c>
      <c r="P11" s="6">
        <v>78</v>
      </c>
      <c r="Q11" s="6" t="s">
        <v>1</v>
      </c>
      <c r="R11" s="6">
        <f t="shared" si="0"/>
        <v>429</v>
      </c>
      <c r="S11" s="6">
        <f t="shared" si="1"/>
        <v>85.8</v>
      </c>
      <c r="T11" s="18" t="s">
        <v>25</v>
      </c>
      <c r="U11" s="6" t="s">
        <v>26</v>
      </c>
    </row>
    <row r="12" spans="1:21" ht="15">
      <c r="A12" s="45">
        <f t="shared" si="2"/>
        <v>6</v>
      </c>
      <c r="B12" s="40">
        <v>19602563</v>
      </c>
      <c r="C12" s="43" t="s">
        <v>85</v>
      </c>
      <c r="D12" s="6">
        <v>91</v>
      </c>
      <c r="E12" s="6" t="s">
        <v>117</v>
      </c>
      <c r="F12" s="6">
        <v>77</v>
      </c>
      <c r="G12" s="6" t="s">
        <v>119</v>
      </c>
      <c r="H12" s="6"/>
      <c r="I12" s="6"/>
      <c r="J12" s="6"/>
      <c r="K12" s="6" t="s">
        <v>5</v>
      </c>
      <c r="L12" s="6">
        <v>62</v>
      </c>
      <c r="M12" s="6" t="s">
        <v>2</v>
      </c>
      <c r="N12" s="6">
        <v>77</v>
      </c>
      <c r="O12" s="6" t="s">
        <v>1</v>
      </c>
      <c r="P12" s="6">
        <v>51</v>
      </c>
      <c r="Q12" s="6" t="s">
        <v>1</v>
      </c>
      <c r="R12" s="6">
        <f t="shared" si="0"/>
        <v>358</v>
      </c>
      <c r="S12" s="6">
        <f t="shared" si="1"/>
        <v>71.6</v>
      </c>
      <c r="T12" s="18" t="s">
        <v>25</v>
      </c>
      <c r="U12" s="6" t="s">
        <v>26</v>
      </c>
    </row>
    <row r="13" spans="1:21" ht="15">
      <c r="A13" s="45">
        <f t="shared" si="2"/>
        <v>7</v>
      </c>
      <c r="B13" s="40">
        <v>19602587</v>
      </c>
      <c r="C13" s="43" t="s">
        <v>109</v>
      </c>
      <c r="D13" s="6">
        <v>89</v>
      </c>
      <c r="E13" s="6" t="s">
        <v>118</v>
      </c>
      <c r="F13" s="6">
        <v>87</v>
      </c>
      <c r="G13" s="6" t="s">
        <v>117</v>
      </c>
      <c r="H13" s="6"/>
      <c r="I13" s="6"/>
      <c r="J13" s="6"/>
      <c r="K13" s="6"/>
      <c r="L13" s="6">
        <v>85</v>
      </c>
      <c r="M13" s="6" t="s">
        <v>2</v>
      </c>
      <c r="N13" s="6">
        <v>87</v>
      </c>
      <c r="O13" s="6" t="s">
        <v>1</v>
      </c>
      <c r="P13" s="6">
        <v>76</v>
      </c>
      <c r="Q13" s="6" t="s">
        <v>1</v>
      </c>
      <c r="R13" s="6">
        <f t="shared" si="0"/>
        <v>424</v>
      </c>
      <c r="S13" s="6">
        <f t="shared" si="1"/>
        <v>84.8</v>
      </c>
      <c r="T13" s="18" t="s">
        <v>25</v>
      </c>
      <c r="U13" s="6" t="s">
        <v>26</v>
      </c>
    </row>
    <row r="14" spans="1:21" ht="15">
      <c r="A14" s="45">
        <f t="shared" si="2"/>
        <v>8</v>
      </c>
      <c r="B14" s="40">
        <v>19602581</v>
      </c>
      <c r="C14" s="43" t="s">
        <v>103</v>
      </c>
      <c r="D14" s="6">
        <v>89</v>
      </c>
      <c r="E14" s="6" t="s">
        <v>118</v>
      </c>
      <c r="F14" s="6">
        <v>85</v>
      </c>
      <c r="G14" s="6" t="s">
        <v>117</v>
      </c>
      <c r="H14" s="6"/>
      <c r="I14" s="6"/>
      <c r="J14" s="6"/>
      <c r="K14" s="6"/>
      <c r="L14" s="6">
        <v>75</v>
      </c>
      <c r="M14" s="6" t="s">
        <v>1</v>
      </c>
      <c r="N14" s="6">
        <v>83</v>
      </c>
      <c r="O14" s="6" t="s">
        <v>1</v>
      </c>
      <c r="P14" s="6">
        <v>62</v>
      </c>
      <c r="Q14" s="6" t="s">
        <v>3</v>
      </c>
      <c r="R14" s="6">
        <f t="shared" si="0"/>
        <v>394</v>
      </c>
      <c r="S14" s="6">
        <f t="shared" si="1"/>
        <v>78.8</v>
      </c>
      <c r="T14" s="18" t="s">
        <v>25</v>
      </c>
      <c r="U14" s="6" t="s">
        <v>26</v>
      </c>
    </row>
    <row r="15" spans="1:21" ht="15">
      <c r="A15" s="45">
        <f t="shared" si="2"/>
        <v>9</v>
      </c>
      <c r="B15" s="40">
        <v>19602591</v>
      </c>
      <c r="C15" s="43" t="s">
        <v>113</v>
      </c>
      <c r="D15" s="6">
        <v>88</v>
      </c>
      <c r="E15" s="6" t="s">
        <v>118</v>
      </c>
      <c r="F15" s="6"/>
      <c r="G15" s="6"/>
      <c r="H15" s="6"/>
      <c r="I15" s="6"/>
      <c r="J15" s="6">
        <v>80</v>
      </c>
      <c r="K15" s="6"/>
      <c r="L15" s="6">
        <v>69</v>
      </c>
      <c r="M15" s="6" t="s">
        <v>1</v>
      </c>
      <c r="N15" s="6">
        <v>79</v>
      </c>
      <c r="O15" s="6" t="s">
        <v>1</v>
      </c>
      <c r="P15" s="6">
        <v>61</v>
      </c>
      <c r="Q15" s="6" t="s">
        <v>3</v>
      </c>
      <c r="R15" s="6">
        <f t="shared" si="0"/>
        <v>377</v>
      </c>
      <c r="S15" s="6">
        <f t="shared" si="1"/>
        <v>75.4</v>
      </c>
      <c r="T15" s="18" t="s">
        <v>25</v>
      </c>
      <c r="U15" s="6" t="s">
        <v>26</v>
      </c>
    </row>
    <row r="16" spans="1:21" ht="15">
      <c r="A16" s="45">
        <f t="shared" si="2"/>
        <v>10</v>
      </c>
      <c r="B16" s="40">
        <v>19602565</v>
      </c>
      <c r="C16" s="43" t="s">
        <v>87</v>
      </c>
      <c r="D16" s="6">
        <v>88</v>
      </c>
      <c r="E16" s="6" t="s">
        <v>118</v>
      </c>
      <c r="F16" s="6">
        <v>86</v>
      </c>
      <c r="G16" s="6" t="s">
        <v>117</v>
      </c>
      <c r="H16" s="6"/>
      <c r="I16" s="6"/>
      <c r="J16" s="6"/>
      <c r="K16" s="6"/>
      <c r="L16" s="6">
        <v>71</v>
      </c>
      <c r="M16" s="6" t="s">
        <v>1</v>
      </c>
      <c r="N16" s="6">
        <v>86</v>
      </c>
      <c r="O16" s="6" t="s">
        <v>1</v>
      </c>
      <c r="P16" s="6">
        <v>84</v>
      </c>
      <c r="Q16" s="6" t="s">
        <v>3</v>
      </c>
      <c r="R16" s="6">
        <f t="shared" si="0"/>
        <v>415</v>
      </c>
      <c r="S16" s="6">
        <f t="shared" si="1"/>
        <v>83</v>
      </c>
      <c r="T16" s="18" t="s">
        <v>25</v>
      </c>
      <c r="U16" s="6" t="s">
        <v>26</v>
      </c>
    </row>
    <row r="17" spans="1:21" ht="15">
      <c r="A17" s="45">
        <f t="shared" si="2"/>
        <v>11</v>
      </c>
      <c r="B17" s="40">
        <v>19602570</v>
      </c>
      <c r="C17" s="43" t="s">
        <v>92</v>
      </c>
      <c r="D17" s="6">
        <v>88</v>
      </c>
      <c r="E17" s="6" t="s">
        <v>118</v>
      </c>
      <c r="F17" s="6"/>
      <c r="G17" s="6"/>
      <c r="H17" s="6">
        <v>75</v>
      </c>
      <c r="I17" s="6" t="s">
        <v>119</v>
      </c>
      <c r="J17" s="6"/>
      <c r="K17" s="6"/>
      <c r="L17" s="6">
        <v>71</v>
      </c>
      <c r="M17" s="6" t="s">
        <v>1</v>
      </c>
      <c r="N17" s="6">
        <v>78</v>
      </c>
      <c r="O17" s="6" t="s">
        <v>1</v>
      </c>
      <c r="P17" s="6">
        <v>70</v>
      </c>
      <c r="Q17" s="6" t="s">
        <v>3</v>
      </c>
      <c r="R17" s="6">
        <f t="shared" si="0"/>
        <v>382</v>
      </c>
      <c r="S17" s="6">
        <f t="shared" si="1"/>
        <v>76.4</v>
      </c>
      <c r="T17" s="18" t="s">
        <v>25</v>
      </c>
      <c r="U17" s="6" t="s">
        <v>26</v>
      </c>
    </row>
    <row r="18" spans="1:21" ht="15">
      <c r="A18" s="45">
        <f t="shared" si="2"/>
        <v>12</v>
      </c>
      <c r="B18" s="40">
        <v>19602571</v>
      </c>
      <c r="C18" s="43" t="s">
        <v>93</v>
      </c>
      <c r="D18" s="6">
        <v>87</v>
      </c>
      <c r="E18" s="6" t="s">
        <v>118</v>
      </c>
      <c r="F18" s="6"/>
      <c r="G18" s="6"/>
      <c r="H18" s="6"/>
      <c r="I18" s="6"/>
      <c r="J18" s="6">
        <v>85</v>
      </c>
      <c r="K18" s="6"/>
      <c r="L18" s="6">
        <v>77</v>
      </c>
      <c r="M18" s="6" t="s">
        <v>1</v>
      </c>
      <c r="N18" s="6">
        <v>82</v>
      </c>
      <c r="O18" s="6" t="s">
        <v>3</v>
      </c>
      <c r="P18" s="6">
        <v>72</v>
      </c>
      <c r="Q18" s="6" t="s">
        <v>3</v>
      </c>
      <c r="R18" s="6">
        <f t="shared" si="0"/>
        <v>403</v>
      </c>
      <c r="S18" s="6">
        <f t="shared" si="1"/>
        <v>80.6</v>
      </c>
      <c r="T18" s="18" t="s">
        <v>25</v>
      </c>
      <c r="U18" s="6" t="s">
        <v>26</v>
      </c>
    </row>
    <row r="19" spans="1:21" ht="15">
      <c r="A19" s="45">
        <f t="shared" si="2"/>
        <v>13</v>
      </c>
      <c r="B19" s="40">
        <v>19602578</v>
      </c>
      <c r="C19" s="43" t="s">
        <v>100</v>
      </c>
      <c r="D19" s="6">
        <v>87</v>
      </c>
      <c r="E19" s="6" t="s">
        <v>118</v>
      </c>
      <c r="F19" s="6">
        <v>82</v>
      </c>
      <c r="G19" s="6" t="s">
        <v>118</v>
      </c>
      <c r="H19" s="6"/>
      <c r="I19" s="6"/>
      <c r="J19" s="6"/>
      <c r="K19" s="6"/>
      <c r="L19" s="6">
        <v>77</v>
      </c>
      <c r="M19" s="6" t="s">
        <v>1</v>
      </c>
      <c r="N19" s="6">
        <v>84</v>
      </c>
      <c r="O19" s="6" t="s">
        <v>3</v>
      </c>
      <c r="P19" s="6">
        <v>66</v>
      </c>
      <c r="Q19" s="6" t="s">
        <v>3</v>
      </c>
      <c r="R19" s="6">
        <f t="shared" si="0"/>
        <v>396</v>
      </c>
      <c r="S19" s="6">
        <f t="shared" si="1"/>
        <v>79.2</v>
      </c>
      <c r="T19" s="18" t="s">
        <v>25</v>
      </c>
      <c r="U19" s="6" t="s">
        <v>26</v>
      </c>
    </row>
    <row r="20" spans="1:21" ht="15">
      <c r="A20" s="45">
        <f t="shared" si="2"/>
        <v>14</v>
      </c>
      <c r="B20" s="40">
        <v>19602580</v>
      </c>
      <c r="C20" s="43" t="s">
        <v>102</v>
      </c>
      <c r="D20" s="6">
        <v>87</v>
      </c>
      <c r="E20" s="6" t="s">
        <v>118</v>
      </c>
      <c r="F20" s="6"/>
      <c r="G20" s="6"/>
      <c r="H20" s="6">
        <v>67</v>
      </c>
      <c r="I20" s="6" t="s">
        <v>120</v>
      </c>
      <c r="J20" s="6"/>
      <c r="K20" s="6"/>
      <c r="L20" s="6">
        <v>79</v>
      </c>
      <c r="M20" s="6" t="s">
        <v>3</v>
      </c>
      <c r="N20" s="6">
        <v>78</v>
      </c>
      <c r="O20" s="6" t="s">
        <v>3</v>
      </c>
      <c r="P20" s="6">
        <v>66</v>
      </c>
      <c r="Q20" s="6" t="s">
        <v>3</v>
      </c>
      <c r="R20" s="6">
        <f t="shared" si="0"/>
        <v>377</v>
      </c>
      <c r="S20" s="6">
        <f t="shared" si="1"/>
        <v>75.4</v>
      </c>
      <c r="T20" s="18" t="s">
        <v>25</v>
      </c>
      <c r="U20" s="6" t="s">
        <v>26</v>
      </c>
    </row>
    <row r="21" spans="1:21" ht="15">
      <c r="A21" s="45">
        <f t="shared" si="2"/>
        <v>15</v>
      </c>
      <c r="B21" s="40">
        <v>19602586</v>
      </c>
      <c r="C21" s="43" t="s">
        <v>108</v>
      </c>
      <c r="D21" s="6">
        <v>86</v>
      </c>
      <c r="E21" s="6" t="s">
        <v>118</v>
      </c>
      <c r="F21" s="6"/>
      <c r="G21" s="6"/>
      <c r="H21" s="6"/>
      <c r="I21" s="6"/>
      <c r="J21" s="6">
        <v>76</v>
      </c>
      <c r="K21" s="6"/>
      <c r="L21" s="6">
        <v>64</v>
      </c>
      <c r="M21" s="6" t="s">
        <v>3</v>
      </c>
      <c r="N21" s="6">
        <v>75</v>
      </c>
      <c r="O21" s="6" t="s">
        <v>3</v>
      </c>
      <c r="P21" s="6">
        <v>47</v>
      </c>
      <c r="Q21" s="6" t="s">
        <v>3</v>
      </c>
      <c r="R21" s="6">
        <f t="shared" si="0"/>
        <v>348</v>
      </c>
      <c r="S21" s="6">
        <f t="shared" si="1"/>
        <v>69.6</v>
      </c>
      <c r="T21" s="18" t="s">
        <v>25</v>
      </c>
      <c r="U21" s="6" t="s">
        <v>26</v>
      </c>
    </row>
    <row r="22" spans="1:21" ht="15">
      <c r="A22" s="45">
        <f t="shared" si="2"/>
        <v>16</v>
      </c>
      <c r="B22" s="40">
        <v>19602585</v>
      </c>
      <c r="C22" s="43" t="s">
        <v>107</v>
      </c>
      <c r="D22" s="6">
        <v>85</v>
      </c>
      <c r="E22" s="6" t="s">
        <v>119</v>
      </c>
      <c r="F22" s="6"/>
      <c r="G22" s="6"/>
      <c r="H22" s="6"/>
      <c r="I22" s="6"/>
      <c r="J22" s="6">
        <v>77</v>
      </c>
      <c r="K22" s="6"/>
      <c r="L22" s="6">
        <v>69</v>
      </c>
      <c r="M22" s="6" t="s">
        <v>3</v>
      </c>
      <c r="N22" s="6">
        <v>78</v>
      </c>
      <c r="O22" s="6" t="s">
        <v>3</v>
      </c>
      <c r="P22" s="6">
        <v>69</v>
      </c>
      <c r="Q22" s="6" t="s">
        <v>3</v>
      </c>
      <c r="R22" s="6">
        <f t="shared" si="0"/>
        <v>378</v>
      </c>
      <c r="S22" s="6">
        <f t="shared" si="1"/>
        <v>75.6</v>
      </c>
      <c r="T22" s="18" t="s">
        <v>25</v>
      </c>
      <c r="U22" s="6" t="s">
        <v>26</v>
      </c>
    </row>
    <row r="23" spans="1:21" ht="15">
      <c r="A23" s="45">
        <f t="shared" si="2"/>
        <v>17</v>
      </c>
      <c r="B23" s="40">
        <v>19602577</v>
      </c>
      <c r="C23" s="43" t="s">
        <v>99</v>
      </c>
      <c r="D23" s="6">
        <v>85</v>
      </c>
      <c r="E23" s="6" t="s">
        <v>119</v>
      </c>
      <c r="F23" s="6"/>
      <c r="G23" s="6"/>
      <c r="H23" s="6"/>
      <c r="I23" s="6"/>
      <c r="J23" s="6">
        <v>77</v>
      </c>
      <c r="K23" s="6"/>
      <c r="L23" s="6">
        <v>55</v>
      </c>
      <c r="M23" s="6" t="s">
        <v>3</v>
      </c>
      <c r="N23" s="6">
        <v>76</v>
      </c>
      <c r="O23" s="6" t="s">
        <v>3</v>
      </c>
      <c r="P23" s="6">
        <v>63</v>
      </c>
      <c r="Q23" s="6" t="s">
        <v>3</v>
      </c>
      <c r="R23" s="6">
        <f t="shared" si="0"/>
        <v>356</v>
      </c>
      <c r="S23" s="6">
        <f t="shared" si="1"/>
        <v>71.2</v>
      </c>
      <c r="T23" s="18" t="s">
        <v>25</v>
      </c>
      <c r="U23" s="6" t="s">
        <v>26</v>
      </c>
    </row>
    <row r="24" spans="1:21" ht="15">
      <c r="A24" s="45">
        <f t="shared" si="2"/>
        <v>18</v>
      </c>
      <c r="B24" s="40">
        <v>19602583</v>
      </c>
      <c r="C24" s="43" t="s">
        <v>105</v>
      </c>
      <c r="D24" s="6">
        <v>84</v>
      </c>
      <c r="E24" s="6" t="s">
        <v>119</v>
      </c>
      <c r="F24" s="6">
        <v>72</v>
      </c>
      <c r="G24" s="6" t="s">
        <v>120</v>
      </c>
      <c r="H24" s="6"/>
      <c r="I24" s="6"/>
      <c r="J24" s="6"/>
      <c r="K24" s="6"/>
      <c r="L24" s="6">
        <v>62</v>
      </c>
      <c r="M24" s="6" t="s">
        <v>0</v>
      </c>
      <c r="N24" s="6">
        <v>72</v>
      </c>
      <c r="O24" s="6" t="s">
        <v>3</v>
      </c>
      <c r="P24" s="6">
        <v>48</v>
      </c>
      <c r="Q24" s="6" t="s">
        <v>0</v>
      </c>
      <c r="R24" s="6">
        <f t="shared" si="0"/>
        <v>338</v>
      </c>
      <c r="S24" s="6">
        <f t="shared" si="1"/>
        <v>67.6</v>
      </c>
      <c r="T24" s="18" t="s">
        <v>25</v>
      </c>
      <c r="U24" s="6" t="s">
        <v>26</v>
      </c>
    </row>
    <row r="25" spans="1:21" ht="15">
      <c r="A25" s="45">
        <f t="shared" si="2"/>
        <v>19</v>
      </c>
      <c r="B25" s="40">
        <v>19602564</v>
      </c>
      <c r="C25" s="43" t="s">
        <v>86</v>
      </c>
      <c r="D25" s="6">
        <v>84</v>
      </c>
      <c r="E25" s="6" t="s">
        <v>119</v>
      </c>
      <c r="F25" s="6"/>
      <c r="G25" s="6"/>
      <c r="H25" s="6">
        <v>69</v>
      </c>
      <c r="I25" s="6" t="s">
        <v>120</v>
      </c>
      <c r="J25" s="6"/>
      <c r="K25" s="6"/>
      <c r="L25" s="6">
        <v>86</v>
      </c>
      <c r="M25" s="6" t="s">
        <v>0</v>
      </c>
      <c r="N25" s="6">
        <v>82</v>
      </c>
      <c r="O25" s="6" t="s">
        <v>3</v>
      </c>
      <c r="P25" s="6">
        <v>69</v>
      </c>
      <c r="Q25" s="6" t="s">
        <v>0</v>
      </c>
      <c r="R25" s="6">
        <f t="shared" si="0"/>
        <v>390</v>
      </c>
      <c r="S25" s="6">
        <f t="shared" si="1"/>
        <v>78</v>
      </c>
      <c r="T25" s="18" t="s">
        <v>25</v>
      </c>
      <c r="U25" s="6" t="s">
        <v>26</v>
      </c>
    </row>
    <row r="26" spans="1:21" ht="15">
      <c r="A26" s="45">
        <f t="shared" si="2"/>
        <v>20</v>
      </c>
      <c r="B26" s="40">
        <v>19602582</v>
      </c>
      <c r="C26" s="43" t="s">
        <v>104</v>
      </c>
      <c r="D26" s="6">
        <v>83</v>
      </c>
      <c r="E26" s="6" t="s">
        <v>119</v>
      </c>
      <c r="F26" s="6">
        <v>78</v>
      </c>
      <c r="G26" s="6" t="s">
        <v>118</v>
      </c>
      <c r="H26" s="6"/>
      <c r="I26" s="6"/>
      <c r="J26" s="6"/>
      <c r="K26" s="6"/>
      <c r="L26" s="6">
        <v>69</v>
      </c>
      <c r="M26" s="6" t="s">
        <v>0</v>
      </c>
      <c r="N26" s="6">
        <v>78</v>
      </c>
      <c r="O26" s="6" t="s">
        <v>0</v>
      </c>
      <c r="P26" s="6">
        <v>70</v>
      </c>
      <c r="Q26" s="6" t="s">
        <v>0</v>
      </c>
      <c r="R26" s="6">
        <f t="shared" si="0"/>
        <v>378</v>
      </c>
      <c r="S26" s="6">
        <f t="shared" si="1"/>
        <v>75.6</v>
      </c>
      <c r="T26" s="18" t="s">
        <v>25</v>
      </c>
      <c r="U26" s="6" t="s">
        <v>26</v>
      </c>
    </row>
    <row r="27" spans="1:21" ht="15">
      <c r="A27" s="45">
        <f t="shared" si="2"/>
        <v>21</v>
      </c>
      <c r="B27" s="40">
        <v>19602575</v>
      </c>
      <c r="C27" s="43" t="s">
        <v>97</v>
      </c>
      <c r="D27" s="6">
        <v>83</v>
      </c>
      <c r="E27" s="6" t="s">
        <v>119</v>
      </c>
      <c r="F27" s="6">
        <v>71</v>
      </c>
      <c r="G27" s="6" t="s">
        <v>120</v>
      </c>
      <c r="H27" s="6"/>
      <c r="I27" s="6"/>
      <c r="J27" s="6"/>
      <c r="K27" s="6"/>
      <c r="L27" s="6">
        <v>54</v>
      </c>
      <c r="M27" s="6" t="s">
        <v>0</v>
      </c>
      <c r="N27" s="6">
        <v>70</v>
      </c>
      <c r="O27" s="6" t="s">
        <v>0</v>
      </c>
      <c r="P27" s="6">
        <v>54</v>
      </c>
      <c r="Q27" s="6" t="s">
        <v>0</v>
      </c>
      <c r="R27" s="6">
        <f t="shared" si="0"/>
        <v>332</v>
      </c>
      <c r="S27" s="6">
        <f t="shared" si="1"/>
        <v>66.4</v>
      </c>
      <c r="T27" s="18" t="s">
        <v>25</v>
      </c>
      <c r="U27" s="6" t="s">
        <v>26</v>
      </c>
    </row>
    <row r="28" spans="1:21" ht="15">
      <c r="A28" s="45">
        <f t="shared" si="2"/>
        <v>22</v>
      </c>
      <c r="B28" s="40">
        <v>19602590</v>
      </c>
      <c r="C28" s="43" t="s">
        <v>112</v>
      </c>
      <c r="D28" s="6">
        <v>82</v>
      </c>
      <c r="E28" s="6" t="s">
        <v>119</v>
      </c>
      <c r="F28" s="6">
        <v>82</v>
      </c>
      <c r="G28" s="6" t="s">
        <v>118</v>
      </c>
      <c r="H28" s="6"/>
      <c r="I28" s="6"/>
      <c r="J28" s="6"/>
      <c r="K28" s="6"/>
      <c r="L28" s="6">
        <v>78</v>
      </c>
      <c r="M28" s="6" t="s">
        <v>0</v>
      </c>
      <c r="N28" s="6">
        <v>82</v>
      </c>
      <c r="O28" s="6" t="s">
        <v>0</v>
      </c>
      <c r="P28" s="6">
        <v>58</v>
      </c>
      <c r="Q28" s="6" t="s">
        <v>0</v>
      </c>
      <c r="R28" s="6">
        <f t="shared" si="0"/>
        <v>382</v>
      </c>
      <c r="S28" s="6">
        <f t="shared" si="1"/>
        <v>76.4</v>
      </c>
      <c r="T28" s="18" t="s">
        <v>25</v>
      </c>
      <c r="U28" s="6" t="s">
        <v>26</v>
      </c>
    </row>
    <row r="29" spans="1:21" ht="15">
      <c r="A29" s="45">
        <f t="shared" si="2"/>
        <v>23</v>
      </c>
      <c r="B29" s="40">
        <v>19602576</v>
      </c>
      <c r="C29" s="43" t="s">
        <v>98</v>
      </c>
      <c r="D29" s="6">
        <v>80</v>
      </c>
      <c r="E29" s="6" t="s">
        <v>120</v>
      </c>
      <c r="F29" s="6">
        <v>73</v>
      </c>
      <c r="G29" s="6" t="s">
        <v>120</v>
      </c>
      <c r="H29" s="6"/>
      <c r="I29" s="6"/>
      <c r="J29" s="6"/>
      <c r="K29" s="6"/>
      <c r="L29" s="6">
        <v>57</v>
      </c>
      <c r="M29" s="6" t="s">
        <v>5</v>
      </c>
      <c r="N29" s="6">
        <v>74</v>
      </c>
      <c r="O29" s="6" t="s">
        <v>0</v>
      </c>
      <c r="P29" s="6">
        <v>66</v>
      </c>
      <c r="Q29" s="6" t="s">
        <v>5</v>
      </c>
      <c r="R29" s="6">
        <f t="shared" si="0"/>
        <v>350</v>
      </c>
      <c r="S29" s="6">
        <f t="shared" si="1"/>
        <v>70</v>
      </c>
      <c r="T29" s="18" t="s">
        <v>25</v>
      </c>
      <c r="U29" s="6" t="s">
        <v>26</v>
      </c>
    </row>
    <row r="30" spans="1:21" ht="15">
      <c r="A30" s="45">
        <f t="shared" si="2"/>
        <v>24</v>
      </c>
      <c r="B30" s="40">
        <v>19602592</v>
      </c>
      <c r="C30" s="43" t="s">
        <v>114</v>
      </c>
      <c r="D30" s="6">
        <v>79</v>
      </c>
      <c r="E30" s="6" t="s">
        <v>120</v>
      </c>
      <c r="F30" s="6">
        <v>73</v>
      </c>
      <c r="G30" s="6" t="s">
        <v>120</v>
      </c>
      <c r="H30" s="6"/>
      <c r="I30" s="6"/>
      <c r="J30" s="6"/>
      <c r="K30" s="6"/>
      <c r="L30" s="6">
        <v>64</v>
      </c>
      <c r="M30" s="6" t="s">
        <v>5</v>
      </c>
      <c r="N30" s="6">
        <v>73</v>
      </c>
      <c r="O30" s="6" t="s">
        <v>0</v>
      </c>
      <c r="P30" s="6">
        <v>59</v>
      </c>
      <c r="Q30" s="6" t="s">
        <v>5</v>
      </c>
      <c r="R30" s="6">
        <f t="shared" si="0"/>
        <v>348</v>
      </c>
      <c r="S30" s="6">
        <f t="shared" si="1"/>
        <v>69.6</v>
      </c>
      <c r="T30" s="18" t="s">
        <v>25</v>
      </c>
      <c r="U30" s="6" t="s">
        <v>26</v>
      </c>
    </row>
    <row r="31" spans="1:21" ht="15">
      <c r="A31" s="45">
        <f t="shared" si="2"/>
        <v>25</v>
      </c>
      <c r="B31" s="40">
        <v>19602579</v>
      </c>
      <c r="C31" s="43" t="s">
        <v>101</v>
      </c>
      <c r="D31" s="6">
        <v>76</v>
      </c>
      <c r="E31" s="6" t="s">
        <v>121</v>
      </c>
      <c r="F31" s="6">
        <v>67</v>
      </c>
      <c r="G31" s="6" t="s">
        <v>121</v>
      </c>
      <c r="H31" s="6"/>
      <c r="I31" s="6"/>
      <c r="J31" s="6"/>
      <c r="K31" s="6"/>
      <c r="L31" s="6">
        <v>56</v>
      </c>
      <c r="M31" s="6" t="s">
        <v>5</v>
      </c>
      <c r="N31" s="6">
        <v>68</v>
      </c>
      <c r="O31" s="6" t="s">
        <v>0</v>
      </c>
      <c r="P31" s="6">
        <v>47</v>
      </c>
      <c r="Q31" s="6" t="s">
        <v>5</v>
      </c>
      <c r="R31" s="6">
        <f t="shared" si="0"/>
        <v>314</v>
      </c>
      <c r="S31" s="6">
        <f t="shared" si="1"/>
        <v>62.8</v>
      </c>
      <c r="T31" s="18" t="s">
        <v>25</v>
      </c>
      <c r="U31" s="6" t="s">
        <v>26</v>
      </c>
    </row>
    <row r="32" spans="1:21" ht="15">
      <c r="A32" s="45">
        <f t="shared" si="2"/>
        <v>26</v>
      </c>
      <c r="B32" s="40">
        <v>19602562</v>
      </c>
      <c r="C32" s="43" t="s">
        <v>84</v>
      </c>
      <c r="D32" s="6">
        <v>75</v>
      </c>
      <c r="E32" s="6" t="s">
        <v>121</v>
      </c>
      <c r="F32" s="6">
        <v>69</v>
      </c>
      <c r="G32" s="6" t="s">
        <v>120</v>
      </c>
      <c r="H32" s="6"/>
      <c r="I32" s="6"/>
      <c r="J32" s="6"/>
      <c r="K32" s="6"/>
      <c r="L32" s="6">
        <v>59</v>
      </c>
      <c r="M32" s="6" t="s">
        <v>5</v>
      </c>
      <c r="N32" s="6">
        <v>68</v>
      </c>
      <c r="O32" s="6" t="s">
        <v>0</v>
      </c>
      <c r="P32" s="14">
        <v>41</v>
      </c>
      <c r="Q32" s="6" t="s">
        <v>5</v>
      </c>
      <c r="R32" s="6">
        <f t="shared" si="0"/>
        <v>312</v>
      </c>
      <c r="S32" s="6">
        <f t="shared" si="1"/>
        <v>62.4</v>
      </c>
      <c r="T32" s="18" t="s">
        <v>47</v>
      </c>
      <c r="U32" s="6" t="s">
        <v>47</v>
      </c>
    </row>
    <row r="33" spans="1:21" ht="15">
      <c r="A33" s="45">
        <f t="shared" si="2"/>
        <v>27</v>
      </c>
      <c r="B33" s="40">
        <v>19602572</v>
      </c>
      <c r="C33" s="43" t="s">
        <v>94</v>
      </c>
      <c r="D33" s="6">
        <v>70</v>
      </c>
      <c r="E33" s="6" t="s">
        <v>121</v>
      </c>
      <c r="F33" s="6">
        <v>72</v>
      </c>
      <c r="G33" s="6" t="s">
        <v>120</v>
      </c>
      <c r="H33" s="6"/>
      <c r="I33" s="6"/>
      <c r="J33" s="6"/>
      <c r="K33" s="6"/>
      <c r="L33" s="6">
        <v>71</v>
      </c>
      <c r="M33" s="6" t="s">
        <v>5</v>
      </c>
      <c r="N33" s="6">
        <v>72</v>
      </c>
      <c r="O33" s="6" t="s">
        <v>5</v>
      </c>
      <c r="P33" s="6">
        <v>67</v>
      </c>
      <c r="Q33" s="6" t="s">
        <v>6</v>
      </c>
      <c r="R33" s="6">
        <f t="shared" si="0"/>
        <v>352</v>
      </c>
      <c r="S33" s="6">
        <f t="shared" si="1"/>
        <v>70.4</v>
      </c>
      <c r="T33" s="18" t="s">
        <v>25</v>
      </c>
      <c r="U33" s="6" t="s">
        <v>26</v>
      </c>
    </row>
    <row r="34" spans="1:21" ht="15">
      <c r="A34" s="45">
        <f t="shared" si="2"/>
        <v>28</v>
      </c>
      <c r="B34" s="40">
        <v>19602573</v>
      </c>
      <c r="C34" s="43" t="s">
        <v>95</v>
      </c>
      <c r="D34" s="6">
        <v>70</v>
      </c>
      <c r="E34" s="6" t="s">
        <v>121</v>
      </c>
      <c r="F34" s="6">
        <v>65</v>
      </c>
      <c r="G34" s="6" t="s">
        <v>121</v>
      </c>
      <c r="H34" s="6"/>
      <c r="I34" s="6"/>
      <c r="J34" s="6"/>
      <c r="K34" s="6"/>
      <c r="L34" s="6">
        <v>57</v>
      </c>
      <c r="M34" s="6" t="s">
        <v>5</v>
      </c>
      <c r="N34" s="6">
        <v>65</v>
      </c>
      <c r="O34" s="6" t="s">
        <v>5</v>
      </c>
      <c r="P34" s="6">
        <v>42</v>
      </c>
      <c r="Q34" s="6" t="s">
        <v>6</v>
      </c>
      <c r="R34" s="6">
        <f t="shared" si="0"/>
        <v>299</v>
      </c>
      <c r="S34" s="6">
        <f t="shared" si="1"/>
        <v>59.8</v>
      </c>
      <c r="T34" s="18" t="s">
        <v>25</v>
      </c>
      <c r="U34" s="6" t="s">
        <v>27</v>
      </c>
    </row>
    <row r="35" spans="1:21" ht="15">
      <c r="A35" s="45">
        <f t="shared" si="2"/>
        <v>29</v>
      </c>
      <c r="B35" s="40">
        <v>19602567</v>
      </c>
      <c r="C35" s="43" t="s">
        <v>89</v>
      </c>
      <c r="D35" s="6">
        <v>69</v>
      </c>
      <c r="E35" s="6" t="s">
        <v>122</v>
      </c>
      <c r="F35" s="6"/>
      <c r="G35" s="6"/>
      <c r="H35" s="6">
        <v>62</v>
      </c>
      <c r="I35" s="6" t="s">
        <v>121</v>
      </c>
      <c r="J35" s="6"/>
      <c r="K35" s="6"/>
      <c r="L35" s="6">
        <v>81</v>
      </c>
      <c r="M35" s="6" t="s">
        <v>6</v>
      </c>
      <c r="N35" s="6">
        <v>74</v>
      </c>
      <c r="O35" s="6" t="s">
        <v>5</v>
      </c>
      <c r="P35" s="6">
        <v>70</v>
      </c>
      <c r="Q35" s="6" t="s">
        <v>7</v>
      </c>
      <c r="R35" s="6">
        <f t="shared" si="0"/>
        <v>356</v>
      </c>
      <c r="S35" s="6">
        <f t="shared" si="1"/>
        <v>71.2</v>
      </c>
      <c r="T35" s="18" t="s">
        <v>25</v>
      </c>
      <c r="U35" s="6" t="s">
        <v>26</v>
      </c>
    </row>
    <row r="36" spans="1:21" ht="15">
      <c r="A36" s="45">
        <f t="shared" si="2"/>
        <v>30</v>
      </c>
      <c r="B36" s="40">
        <v>19602588</v>
      </c>
      <c r="C36" s="43" t="s">
        <v>110</v>
      </c>
      <c r="D36" s="6">
        <v>68</v>
      </c>
      <c r="E36" s="6" t="s">
        <v>122</v>
      </c>
      <c r="F36" s="6">
        <v>64</v>
      </c>
      <c r="G36" s="6" t="s">
        <v>121</v>
      </c>
      <c r="H36" s="6"/>
      <c r="I36" s="6"/>
      <c r="J36" s="6"/>
      <c r="K36" s="6"/>
      <c r="L36" s="6">
        <v>57</v>
      </c>
      <c r="M36" s="6" t="s">
        <v>6</v>
      </c>
      <c r="N36" s="6">
        <v>64</v>
      </c>
      <c r="O36" s="6" t="s">
        <v>6</v>
      </c>
      <c r="P36" s="6">
        <v>58</v>
      </c>
      <c r="Q36" s="6" t="s">
        <v>7</v>
      </c>
      <c r="R36" s="6">
        <f t="shared" si="0"/>
        <v>311</v>
      </c>
      <c r="S36" s="6">
        <f t="shared" si="1"/>
        <v>62.2</v>
      </c>
      <c r="T36" s="18" t="s">
        <v>25</v>
      </c>
      <c r="U36" s="6" t="s">
        <v>26</v>
      </c>
    </row>
    <row r="37" spans="1:21" ht="15">
      <c r="A37" s="45">
        <f t="shared" si="2"/>
        <v>31</v>
      </c>
      <c r="B37" s="40">
        <v>19602560</v>
      </c>
      <c r="C37" s="43" t="s">
        <v>82</v>
      </c>
      <c r="D37" s="6">
        <v>67</v>
      </c>
      <c r="E37" s="6" t="s">
        <v>122</v>
      </c>
      <c r="F37" s="6">
        <v>79</v>
      </c>
      <c r="G37" s="6" t="s">
        <v>118</v>
      </c>
      <c r="H37" s="6"/>
      <c r="I37" s="6"/>
      <c r="J37" s="6"/>
      <c r="K37" s="6"/>
      <c r="L37" s="6">
        <v>86</v>
      </c>
      <c r="M37" s="6" t="s">
        <v>6</v>
      </c>
      <c r="N37" s="6">
        <v>77</v>
      </c>
      <c r="O37" s="6" t="s">
        <v>6</v>
      </c>
      <c r="P37" s="6">
        <v>57</v>
      </c>
      <c r="Q37" s="6" t="s">
        <v>7</v>
      </c>
      <c r="R37" s="6">
        <f t="shared" si="0"/>
        <v>366</v>
      </c>
      <c r="S37" s="6">
        <f t="shared" si="1"/>
        <v>73.2</v>
      </c>
      <c r="T37" s="18" t="s">
        <v>25</v>
      </c>
      <c r="U37" s="6" t="s">
        <v>26</v>
      </c>
    </row>
    <row r="38" spans="1:21" ht="15">
      <c r="A38" s="45">
        <f t="shared" si="2"/>
        <v>32</v>
      </c>
      <c r="B38" s="40">
        <v>19602561</v>
      </c>
      <c r="C38" s="43" t="s">
        <v>83</v>
      </c>
      <c r="D38" s="6">
        <v>64</v>
      </c>
      <c r="E38" s="6" t="s">
        <v>122</v>
      </c>
      <c r="F38" s="6">
        <v>55</v>
      </c>
      <c r="G38" s="6" t="s">
        <v>123</v>
      </c>
      <c r="H38" s="6"/>
      <c r="I38" s="6"/>
      <c r="J38" s="6"/>
      <c r="K38" s="6"/>
      <c r="L38" s="6">
        <v>45</v>
      </c>
      <c r="M38" s="6" t="s">
        <v>6</v>
      </c>
      <c r="N38" s="6">
        <v>55</v>
      </c>
      <c r="O38" s="6" t="s">
        <v>7</v>
      </c>
      <c r="P38" s="6">
        <v>43</v>
      </c>
      <c r="Q38" s="6" t="s">
        <v>7</v>
      </c>
      <c r="R38" s="6">
        <f t="shared" si="0"/>
        <v>262</v>
      </c>
      <c r="S38" s="6">
        <f t="shared" si="1"/>
        <v>52.4</v>
      </c>
      <c r="T38" s="18" t="s">
        <v>25</v>
      </c>
      <c r="U38" s="6" t="s">
        <v>27</v>
      </c>
    </row>
    <row r="39" spans="1:21" ht="15">
      <c r="A39" s="45">
        <f t="shared" si="2"/>
        <v>33</v>
      </c>
      <c r="B39" s="40">
        <v>19602589</v>
      </c>
      <c r="C39" s="43" t="s">
        <v>111</v>
      </c>
      <c r="D39" s="6">
        <v>58</v>
      </c>
      <c r="E39" s="6" t="s">
        <v>123</v>
      </c>
      <c r="F39" s="6">
        <v>57</v>
      </c>
      <c r="G39" s="6" t="s">
        <v>122</v>
      </c>
      <c r="H39" s="6"/>
      <c r="I39" s="6"/>
      <c r="J39" s="6"/>
      <c r="K39" s="6"/>
      <c r="L39" s="6">
        <v>53</v>
      </c>
      <c r="M39" s="6" t="s">
        <v>7</v>
      </c>
      <c r="N39" s="6">
        <v>57</v>
      </c>
      <c r="O39" s="6" t="s">
        <v>7</v>
      </c>
      <c r="P39" s="6">
        <v>54</v>
      </c>
      <c r="Q39" s="14" t="s">
        <v>115</v>
      </c>
      <c r="R39" s="6">
        <f t="shared" si="0"/>
        <v>279</v>
      </c>
      <c r="S39" s="6">
        <f t="shared" si="1"/>
        <v>55.8</v>
      </c>
      <c r="T39" s="18" t="s">
        <v>25</v>
      </c>
      <c r="U39" s="6" t="s">
        <v>27</v>
      </c>
    </row>
    <row r="40" spans="2:21" ht="15">
      <c r="B40" s="8"/>
      <c r="C40" s="41" t="s">
        <v>46</v>
      </c>
      <c r="D40" s="9">
        <f>SUM(D7:D39)</f>
        <v>2713</v>
      </c>
      <c r="F40" s="9">
        <f>SUM(F7:F39)</f>
        <v>1578</v>
      </c>
      <c r="G40" s="9"/>
      <c r="H40" s="9">
        <f>SUM(H7:H39)</f>
        <v>416</v>
      </c>
      <c r="I40" s="9"/>
      <c r="J40" s="9">
        <f>SUM(J7:J39)</f>
        <v>491</v>
      </c>
      <c r="K40" s="9"/>
      <c r="L40" s="9">
        <f>SUM(L7:L39)</f>
        <v>2328</v>
      </c>
      <c r="M40" s="9"/>
      <c r="N40" s="9">
        <f>SUM(N7:N39)</f>
        <v>2542</v>
      </c>
      <c r="O40" s="9"/>
      <c r="P40" s="9">
        <f>SUM(P7:P39)</f>
        <v>2076</v>
      </c>
      <c r="Q40" s="9"/>
      <c r="R40" s="9"/>
      <c r="S40" s="9"/>
      <c r="T40" s="9"/>
      <c r="U40" s="9"/>
    </row>
    <row r="41" spans="2:21" ht="15">
      <c r="B41" s="8"/>
      <c r="C41" s="41"/>
      <c r="D41" s="9">
        <f>+D40/33</f>
        <v>82.21212121212122</v>
      </c>
      <c r="E41" s="9"/>
      <c r="F41" s="9">
        <f>+F40/21</f>
        <v>75.14285714285714</v>
      </c>
      <c r="G41" s="9"/>
      <c r="H41" s="9">
        <f>+H40/6</f>
        <v>69.33333333333333</v>
      </c>
      <c r="I41" s="9"/>
      <c r="J41" s="9">
        <f>+J40/6</f>
        <v>81.83333333333333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2:21" ht="15">
      <c r="B42" s="8"/>
      <c r="C42" s="41" t="s">
        <v>39</v>
      </c>
      <c r="D42" s="9">
        <f>+Science!D37</f>
        <v>2539</v>
      </c>
      <c r="E42" s="9"/>
      <c r="F42" s="9">
        <f>+Science!F37</f>
        <v>1158</v>
      </c>
      <c r="G42" s="9"/>
      <c r="H42" s="9">
        <f>+Science!L37</f>
        <v>1818</v>
      </c>
      <c r="I42" s="9"/>
      <c r="J42" s="9">
        <f>+Science!H37</f>
        <v>1370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2:21" ht="15">
      <c r="B43" s="8"/>
      <c r="C43" s="41" t="s">
        <v>44</v>
      </c>
      <c r="D43" s="9">
        <f>+D40+D42</f>
        <v>5252</v>
      </c>
      <c r="E43" s="9"/>
      <c r="F43" s="9">
        <f>+F40+F42</f>
        <v>2736</v>
      </c>
      <c r="G43" s="9"/>
      <c r="H43" s="9">
        <f>+H40+H42</f>
        <v>2234</v>
      </c>
      <c r="I43" s="9"/>
      <c r="J43" s="9">
        <f>+J40+J42</f>
        <v>1861</v>
      </c>
      <c r="K43" s="9"/>
      <c r="L43" s="9">
        <f>+L40</f>
        <v>2328</v>
      </c>
      <c r="M43" s="9"/>
      <c r="N43" s="9">
        <f>+N40</f>
        <v>2542</v>
      </c>
      <c r="O43" s="9"/>
      <c r="P43" s="9">
        <f>+P40</f>
        <v>2076</v>
      </c>
      <c r="Q43" s="9"/>
      <c r="R43" s="9">
        <f>SUM(R7:R42)</f>
        <v>12144</v>
      </c>
      <c r="S43" s="9"/>
      <c r="T43" s="9"/>
      <c r="U43" s="9"/>
    </row>
    <row r="44" spans="2:21" ht="15">
      <c r="B44" s="8"/>
      <c r="C44" s="41"/>
      <c r="D44" s="9">
        <f>+D43/64</f>
        <v>82.0625</v>
      </c>
      <c r="E44" s="9"/>
      <c r="F44" s="9">
        <f>+F43/36</f>
        <v>76</v>
      </c>
      <c r="G44" s="9"/>
      <c r="H44" s="9">
        <f>+H43/30</f>
        <v>74.46666666666667</v>
      </c>
      <c r="I44" s="9"/>
      <c r="J44" s="35">
        <f>+J43/22</f>
        <v>84.5909090909091</v>
      </c>
      <c r="K44" s="9"/>
      <c r="L44" s="9">
        <f>+L43/31</f>
        <v>75.09677419354838</v>
      </c>
      <c r="M44" s="9"/>
      <c r="N44" s="35">
        <f>+N43/31</f>
        <v>82</v>
      </c>
      <c r="O44" s="9"/>
      <c r="P44" s="9">
        <f>+P43/31</f>
        <v>66.96774193548387</v>
      </c>
      <c r="Q44" s="9"/>
      <c r="R44" s="9">
        <f>+R43/31</f>
        <v>391.741935483871</v>
      </c>
      <c r="S44" s="9"/>
      <c r="T44" s="9"/>
      <c r="U44" s="9"/>
    </row>
    <row r="45" spans="2:21" ht="15">
      <c r="B45" s="8"/>
      <c r="C45" s="4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f>+R44/5</f>
        <v>78.34838709677419</v>
      </c>
      <c r="S45" s="9"/>
      <c r="T45" s="9"/>
      <c r="U45" s="9"/>
    </row>
    <row r="46" spans="2:21" ht="15">
      <c r="B46" s="2"/>
      <c r="C46" s="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 ht="15">
      <c r="B47" s="10" t="s">
        <v>28</v>
      </c>
      <c r="C47" s="10"/>
      <c r="D47" s="10"/>
      <c r="E47" s="1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2:21" ht="15">
      <c r="B48" s="6">
        <v>1</v>
      </c>
      <c r="C48" s="43" t="s">
        <v>90</v>
      </c>
      <c r="D48" s="6">
        <v>93.4</v>
      </c>
      <c r="E48" s="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>+Science!R37+'Comm (3)'!R43</f>
        <v>24504</v>
      </c>
      <c r="S48" s="16"/>
      <c r="T48" s="16"/>
      <c r="U48" s="16"/>
    </row>
    <row r="49" spans="2:21" ht="15">
      <c r="B49" s="6">
        <v>2</v>
      </c>
      <c r="C49" s="43" t="s">
        <v>106</v>
      </c>
      <c r="D49" s="6">
        <v>92.4</v>
      </c>
      <c r="E49" s="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>+R48/64</f>
        <v>382.875</v>
      </c>
      <c r="S49" s="16"/>
      <c r="T49" s="16"/>
      <c r="U49" s="16"/>
    </row>
    <row r="50" spans="2:21" ht="15">
      <c r="B50" s="6">
        <v>3</v>
      </c>
      <c r="C50" s="43" t="s">
        <v>91</v>
      </c>
      <c r="D50" s="6">
        <v>85.8</v>
      </c>
      <c r="E50" s="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>+R49/5</f>
        <v>76.575</v>
      </c>
      <c r="S50" s="16"/>
      <c r="T50" s="16"/>
      <c r="U50" s="16"/>
    </row>
    <row r="51" spans="2:21" ht="15">
      <c r="B51" s="9"/>
      <c r="C51" s="42"/>
      <c r="D51" s="9"/>
      <c r="E51" s="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13" ht="15">
      <c r="B52" s="12"/>
      <c r="C52" s="12"/>
      <c r="D52" s="13" t="s">
        <v>14</v>
      </c>
      <c r="E52" s="13" t="s">
        <v>41</v>
      </c>
      <c r="F52" s="45" t="s">
        <v>16</v>
      </c>
      <c r="G52" s="45" t="s">
        <v>17</v>
      </c>
      <c r="H52" s="7" t="s">
        <v>42</v>
      </c>
      <c r="I52" s="45" t="s">
        <v>19</v>
      </c>
      <c r="J52" s="45" t="s">
        <v>20</v>
      </c>
      <c r="K52" s="45" t="s">
        <v>35</v>
      </c>
      <c r="L52" s="45" t="s">
        <v>43</v>
      </c>
      <c r="M52" s="45" t="s">
        <v>37</v>
      </c>
    </row>
    <row r="53" spans="3:10" ht="15">
      <c r="C53" s="3" t="s">
        <v>39</v>
      </c>
      <c r="D53" s="45">
        <v>31</v>
      </c>
      <c r="E53" s="45">
        <v>15</v>
      </c>
      <c r="F53" s="45">
        <v>16</v>
      </c>
      <c r="G53" s="45">
        <v>7</v>
      </c>
      <c r="H53" s="45">
        <v>24</v>
      </c>
      <c r="I53" s="45">
        <v>31</v>
      </c>
      <c r="J53" s="45">
        <v>31</v>
      </c>
    </row>
    <row r="54" spans="3:13" ht="15">
      <c r="C54" s="3" t="s">
        <v>40</v>
      </c>
      <c r="D54" s="45">
        <v>33</v>
      </c>
      <c r="E54" s="45">
        <v>21</v>
      </c>
      <c r="F54" s="45">
        <v>6</v>
      </c>
      <c r="H54" s="45">
        <v>6</v>
      </c>
      <c r="K54" s="45">
        <v>33</v>
      </c>
      <c r="L54" s="45">
        <v>33</v>
      </c>
      <c r="M54" s="45">
        <v>33</v>
      </c>
    </row>
    <row r="55" spans="3:13" ht="15">
      <c r="C55" s="3" t="s">
        <v>44</v>
      </c>
      <c r="D55" s="45">
        <f>SUM(D53:D54)</f>
        <v>64</v>
      </c>
      <c r="E55" s="45">
        <f aca="true" t="shared" si="3" ref="E55:M55">SUM(E53:E54)</f>
        <v>36</v>
      </c>
      <c r="F55" s="45">
        <f t="shared" si="3"/>
        <v>22</v>
      </c>
      <c r="G55" s="45">
        <f t="shared" si="3"/>
        <v>7</v>
      </c>
      <c r="H55" s="45">
        <f t="shared" si="3"/>
        <v>30</v>
      </c>
      <c r="I55" s="45">
        <f t="shared" si="3"/>
        <v>31</v>
      </c>
      <c r="J55" s="45">
        <f t="shared" si="3"/>
        <v>31</v>
      </c>
      <c r="K55" s="45">
        <f t="shared" si="3"/>
        <v>33</v>
      </c>
      <c r="L55" s="45">
        <f t="shared" si="3"/>
        <v>33</v>
      </c>
      <c r="M55" s="45">
        <f t="shared" si="3"/>
        <v>33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E62F6-1AEB-46E1-86C8-10ABEB5302D9}">
  <sheetPr>
    <pageSetUpPr fitToPage="1"/>
  </sheetPr>
  <dimension ref="A1:V51"/>
  <sheetViews>
    <sheetView workbookViewId="0" topLeftCell="A1">
      <pane xSplit="11" ySplit="14" topLeftCell="L35" activePane="bottomRight" state="frozen"/>
      <selection pane="topRight" activeCell="L1" sqref="L1"/>
      <selection pane="bottomLeft" activeCell="A15" sqref="A15"/>
      <selection pane="bottomRight" activeCell="R43" sqref="R43"/>
    </sheetView>
  </sheetViews>
  <sheetFormatPr defaultColWidth="9.140625" defaultRowHeight="15"/>
  <cols>
    <col min="1" max="1" width="9.28125" style="19" bestFit="1" customWidth="1"/>
    <col min="2" max="2" width="11.28125" style="34" bestFit="1" customWidth="1"/>
    <col min="3" max="3" width="24.8515625" style="34" customWidth="1"/>
    <col min="4" max="4" width="8.28125" style="19" customWidth="1"/>
    <col min="5" max="5" width="6.8515625" style="19" customWidth="1"/>
    <col min="6" max="6" width="6.140625" style="19" customWidth="1"/>
    <col min="7" max="7" width="5.8515625" style="19" customWidth="1"/>
    <col min="8" max="8" width="7.421875" style="19" customWidth="1"/>
    <col min="9" max="9" width="6.7109375" style="19" customWidth="1"/>
    <col min="10" max="10" width="7.140625" style="19" customWidth="1"/>
    <col min="11" max="11" width="6.421875" style="19" customWidth="1"/>
    <col min="12" max="12" width="7.421875" style="19" customWidth="1"/>
    <col min="13" max="13" width="6.00390625" style="19" customWidth="1"/>
    <col min="14" max="14" width="6.57421875" style="19" customWidth="1"/>
    <col min="15" max="15" width="6.421875" style="19" customWidth="1"/>
    <col min="16" max="16" width="7.00390625" style="19" customWidth="1"/>
    <col min="17" max="17" width="6.7109375" style="19" customWidth="1"/>
    <col min="18" max="19" width="9.28125" style="19" bestFit="1" customWidth="1"/>
    <col min="20" max="21" width="9.140625" style="19" customWidth="1"/>
    <col min="22" max="16384" width="9.140625" style="20" customWidth="1"/>
  </cols>
  <sheetData>
    <row r="1" spans="2:21" ht="15">
      <c r="B1" s="58" t="s">
        <v>29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2:21" ht="15">
      <c r="B2" s="59" t="s">
        <v>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2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21" ht="15">
      <c r="B4" s="21"/>
      <c r="C4" s="21"/>
      <c r="D4" s="44">
        <v>301</v>
      </c>
      <c r="E4" s="44">
        <v>301</v>
      </c>
      <c r="F4" s="44">
        <v>302</v>
      </c>
      <c r="G4" s="44">
        <v>302</v>
      </c>
      <c r="H4" s="23" t="s">
        <v>81</v>
      </c>
      <c r="I4" s="23" t="s">
        <v>81</v>
      </c>
      <c r="J4" s="23" t="s">
        <v>9</v>
      </c>
      <c r="K4" s="23" t="s">
        <v>9</v>
      </c>
      <c r="L4" s="23" t="s">
        <v>10</v>
      </c>
      <c r="M4" s="23" t="s">
        <v>10</v>
      </c>
      <c r="N4" s="23" t="s">
        <v>11</v>
      </c>
      <c r="O4" s="23" t="s">
        <v>11</v>
      </c>
      <c r="P4" s="23" t="s">
        <v>12</v>
      </c>
      <c r="Q4" s="23" t="s">
        <v>12</v>
      </c>
      <c r="R4" s="44"/>
      <c r="S4" s="44"/>
      <c r="T4" s="44"/>
      <c r="U4" s="44"/>
    </row>
    <row r="5" spans="2:21" ht="15">
      <c r="B5" s="18" t="s">
        <v>13</v>
      </c>
      <c r="C5" s="18" t="s">
        <v>48</v>
      </c>
      <c r="D5" s="18" t="s">
        <v>14</v>
      </c>
      <c r="E5" s="18" t="s">
        <v>14</v>
      </c>
      <c r="F5" s="18" t="s">
        <v>15</v>
      </c>
      <c r="G5" s="18" t="s">
        <v>15</v>
      </c>
      <c r="H5" s="18" t="s">
        <v>16</v>
      </c>
      <c r="I5" s="18" t="s">
        <v>16</v>
      </c>
      <c r="J5" s="18" t="s">
        <v>17</v>
      </c>
      <c r="K5" s="18" t="s">
        <v>17</v>
      </c>
      <c r="L5" s="18" t="s">
        <v>18</v>
      </c>
      <c r="M5" s="18" t="s">
        <v>18</v>
      </c>
      <c r="N5" s="18" t="s">
        <v>19</v>
      </c>
      <c r="O5" s="18" t="s">
        <v>19</v>
      </c>
      <c r="P5" s="18" t="s">
        <v>20</v>
      </c>
      <c r="Q5" s="18" t="s">
        <v>20</v>
      </c>
      <c r="R5" s="18" t="s">
        <v>21</v>
      </c>
      <c r="S5" s="18" t="s">
        <v>22</v>
      </c>
      <c r="T5" s="18" t="s">
        <v>23</v>
      </c>
      <c r="U5" s="18" t="s">
        <v>24</v>
      </c>
    </row>
    <row r="6" spans="1:21" ht="15">
      <c r="A6" s="19">
        <v>1</v>
      </c>
      <c r="B6" s="17">
        <v>19602546</v>
      </c>
      <c r="C6" s="39" t="s">
        <v>67</v>
      </c>
      <c r="D6" s="17">
        <v>95</v>
      </c>
      <c r="E6" s="17" t="s">
        <v>4</v>
      </c>
      <c r="F6" s="18"/>
      <c r="G6" s="18"/>
      <c r="H6" s="17">
        <v>96</v>
      </c>
      <c r="I6" s="17" t="s">
        <v>4</v>
      </c>
      <c r="J6" s="18"/>
      <c r="K6" s="18"/>
      <c r="L6" s="17">
        <v>95</v>
      </c>
      <c r="M6" s="17" t="s">
        <v>4</v>
      </c>
      <c r="N6" s="17">
        <v>95</v>
      </c>
      <c r="O6" s="17" t="s">
        <v>4</v>
      </c>
      <c r="P6" s="17">
        <v>96</v>
      </c>
      <c r="Q6" s="17" t="s">
        <v>4</v>
      </c>
      <c r="R6" s="18">
        <f aca="true" t="shared" si="0" ref="R6:R36">+D6+F6+H6+J6+L6+N6+P6</f>
        <v>477</v>
      </c>
      <c r="S6" s="18">
        <f aca="true" t="shared" si="1" ref="S6:S36">+(D6+F6+H6+J6+L6+N6+P6)*100/500</f>
        <v>95.4</v>
      </c>
      <c r="T6" s="18" t="s">
        <v>25</v>
      </c>
      <c r="U6" s="18" t="s">
        <v>26</v>
      </c>
    </row>
    <row r="7" spans="1:21" ht="15">
      <c r="A7" s="19">
        <f>+A6+1</f>
        <v>2</v>
      </c>
      <c r="B7" s="17">
        <v>19602545</v>
      </c>
      <c r="C7" s="39" t="s">
        <v>66</v>
      </c>
      <c r="D7" s="17">
        <v>79</v>
      </c>
      <c r="E7" s="17" t="s">
        <v>0</v>
      </c>
      <c r="F7" s="18"/>
      <c r="G7" s="18"/>
      <c r="H7" s="17">
        <v>95</v>
      </c>
      <c r="I7" s="17" t="s">
        <v>4</v>
      </c>
      <c r="J7" s="18"/>
      <c r="K7" s="18"/>
      <c r="L7" s="17">
        <v>95</v>
      </c>
      <c r="M7" s="17" t="s">
        <v>4</v>
      </c>
      <c r="N7" s="17">
        <v>95</v>
      </c>
      <c r="O7" s="17" t="s">
        <v>4</v>
      </c>
      <c r="P7" s="17">
        <v>95</v>
      </c>
      <c r="Q7" s="17" t="s">
        <v>4</v>
      </c>
      <c r="R7" s="18">
        <f t="shared" si="0"/>
        <v>459</v>
      </c>
      <c r="S7" s="18">
        <f t="shared" si="1"/>
        <v>91.8</v>
      </c>
      <c r="T7" s="18" t="s">
        <v>25</v>
      </c>
      <c r="U7" s="18" t="s">
        <v>26</v>
      </c>
    </row>
    <row r="8" spans="1:21" ht="15">
      <c r="A8" s="19">
        <f>+A7+1</f>
        <v>3</v>
      </c>
      <c r="B8" s="17">
        <v>19602553</v>
      </c>
      <c r="C8" s="39" t="s">
        <v>74</v>
      </c>
      <c r="D8" s="17">
        <v>78</v>
      </c>
      <c r="E8" s="17" t="s">
        <v>0</v>
      </c>
      <c r="F8" s="17"/>
      <c r="G8" s="17"/>
      <c r="H8" s="18">
        <v>95</v>
      </c>
      <c r="I8" s="18" t="s">
        <v>4</v>
      </c>
      <c r="J8" s="18"/>
      <c r="K8" s="18"/>
      <c r="L8" s="17">
        <v>95</v>
      </c>
      <c r="M8" s="17" t="s">
        <v>4</v>
      </c>
      <c r="N8" s="17">
        <v>95</v>
      </c>
      <c r="O8" s="17" t="s">
        <v>4</v>
      </c>
      <c r="P8" s="17">
        <v>95</v>
      </c>
      <c r="Q8" s="17" t="s">
        <v>4</v>
      </c>
      <c r="R8" s="18">
        <f t="shared" si="0"/>
        <v>458</v>
      </c>
      <c r="S8" s="18">
        <f t="shared" si="1"/>
        <v>91.6</v>
      </c>
      <c r="T8" s="18" t="s">
        <v>25</v>
      </c>
      <c r="U8" s="18" t="s">
        <v>26</v>
      </c>
    </row>
    <row r="9" spans="1:22" ht="15">
      <c r="A9" s="19">
        <v>4</v>
      </c>
      <c r="B9" s="17">
        <v>19602534</v>
      </c>
      <c r="C9" s="39" t="s">
        <v>55</v>
      </c>
      <c r="D9" s="17">
        <v>92</v>
      </c>
      <c r="E9" s="17" t="s">
        <v>2</v>
      </c>
      <c r="F9" s="17">
        <v>90</v>
      </c>
      <c r="G9" s="17" t="s">
        <v>4</v>
      </c>
      <c r="H9" s="18"/>
      <c r="I9" s="18"/>
      <c r="J9" s="18"/>
      <c r="K9" s="18"/>
      <c r="L9" s="17">
        <v>76</v>
      </c>
      <c r="M9" s="17" t="s">
        <v>3</v>
      </c>
      <c r="N9" s="17">
        <v>83</v>
      </c>
      <c r="O9" s="17" t="s">
        <v>1</v>
      </c>
      <c r="P9" s="17">
        <v>95</v>
      </c>
      <c r="Q9" s="17" t="s">
        <v>4</v>
      </c>
      <c r="R9" s="18">
        <f t="shared" si="0"/>
        <v>436</v>
      </c>
      <c r="S9" s="18">
        <f t="shared" si="1"/>
        <v>87.2</v>
      </c>
      <c r="T9" s="18" t="s">
        <v>25</v>
      </c>
      <c r="U9" s="18" t="s">
        <v>26</v>
      </c>
      <c r="V9" s="24"/>
    </row>
    <row r="10" spans="1:21" ht="15">
      <c r="A10" s="19">
        <f>+A9+1</f>
        <v>5</v>
      </c>
      <c r="B10" s="17">
        <v>19602554</v>
      </c>
      <c r="C10" s="39" t="s">
        <v>75</v>
      </c>
      <c r="D10" s="17">
        <v>80</v>
      </c>
      <c r="E10" s="17" t="s">
        <v>0</v>
      </c>
      <c r="F10" s="18"/>
      <c r="G10" s="18"/>
      <c r="H10" s="17">
        <v>90</v>
      </c>
      <c r="I10" s="17" t="s">
        <v>1</v>
      </c>
      <c r="J10" s="18">
        <v>94</v>
      </c>
      <c r="K10" s="18" t="s">
        <v>4</v>
      </c>
      <c r="L10" s="17"/>
      <c r="M10" s="17"/>
      <c r="N10" s="17">
        <v>80</v>
      </c>
      <c r="O10" s="17" t="s">
        <v>1</v>
      </c>
      <c r="P10" s="17">
        <v>94</v>
      </c>
      <c r="Q10" s="17" t="s">
        <v>4</v>
      </c>
      <c r="R10" s="18">
        <f t="shared" si="0"/>
        <v>438</v>
      </c>
      <c r="S10" s="18">
        <f t="shared" si="1"/>
        <v>87.6</v>
      </c>
      <c r="T10" s="18" t="s">
        <v>25</v>
      </c>
      <c r="U10" s="18" t="s">
        <v>26</v>
      </c>
    </row>
    <row r="11" spans="1:22" ht="15">
      <c r="A11" s="19">
        <f aca="true" t="shared" si="2" ref="A11:A36">+A10+1</f>
        <v>6</v>
      </c>
      <c r="B11" s="17">
        <v>19602547</v>
      </c>
      <c r="C11" s="39" t="s">
        <v>68</v>
      </c>
      <c r="D11" s="17">
        <v>92</v>
      </c>
      <c r="E11" s="17" t="s">
        <v>2</v>
      </c>
      <c r="F11" s="18"/>
      <c r="G11" s="18"/>
      <c r="H11" s="17">
        <v>93</v>
      </c>
      <c r="I11" s="17" t="s">
        <v>2</v>
      </c>
      <c r="J11" s="18"/>
      <c r="K11" s="18"/>
      <c r="L11" s="17">
        <v>92</v>
      </c>
      <c r="M11" s="17" t="s">
        <v>2</v>
      </c>
      <c r="N11" s="17">
        <v>95</v>
      </c>
      <c r="O11" s="17" t="s">
        <v>4</v>
      </c>
      <c r="P11" s="17">
        <v>94</v>
      </c>
      <c r="Q11" s="17" t="s">
        <v>2</v>
      </c>
      <c r="R11" s="18">
        <f t="shared" si="0"/>
        <v>466</v>
      </c>
      <c r="S11" s="18">
        <f t="shared" si="1"/>
        <v>93.2</v>
      </c>
      <c r="T11" s="18" t="s">
        <v>25</v>
      </c>
      <c r="U11" s="18" t="s">
        <v>26</v>
      </c>
      <c r="V11" s="24"/>
    </row>
    <row r="12" spans="1:22" ht="15">
      <c r="A12" s="19">
        <f t="shared" si="2"/>
        <v>7</v>
      </c>
      <c r="B12" s="17">
        <v>19602543</v>
      </c>
      <c r="C12" s="39" t="s">
        <v>64</v>
      </c>
      <c r="D12" s="17">
        <v>73</v>
      </c>
      <c r="E12" s="17" t="s">
        <v>5</v>
      </c>
      <c r="F12" s="17">
        <v>87</v>
      </c>
      <c r="G12" s="17" t="s">
        <v>2</v>
      </c>
      <c r="H12" s="18"/>
      <c r="I12" s="18"/>
      <c r="J12" s="18"/>
      <c r="K12" s="18"/>
      <c r="L12" s="17">
        <v>80</v>
      </c>
      <c r="M12" s="17" t="s">
        <v>1</v>
      </c>
      <c r="N12" s="17">
        <v>89</v>
      </c>
      <c r="O12" s="17" t="s">
        <v>2</v>
      </c>
      <c r="P12" s="17">
        <v>94</v>
      </c>
      <c r="Q12" s="17" t="s">
        <v>2</v>
      </c>
      <c r="R12" s="18">
        <f t="shared" si="0"/>
        <v>423</v>
      </c>
      <c r="S12" s="18">
        <f t="shared" si="1"/>
        <v>84.6</v>
      </c>
      <c r="T12" s="18" t="s">
        <v>25</v>
      </c>
      <c r="U12" s="18" t="s">
        <v>26</v>
      </c>
      <c r="V12" s="24"/>
    </row>
    <row r="13" spans="1:22" ht="15">
      <c r="A13" s="19">
        <f t="shared" si="2"/>
        <v>8</v>
      </c>
      <c r="B13" s="17">
        <v>19602537</v>
      </c>
      <c r="C13" s="39" t="s">
        <v>58</v>
      </c>
      <c r="D13" s="17">
        <v>88</v>
      </c>
      <c r="E13" s="17" t="s">
        <v>1</v>
      </c>
      <c r="F13" s="17"/>
      <c r="G13" s="17"/>
      <c r="H13" s="18">
        <v>90</v>
      </c>
      <c r="I13" s="18" t="s">
        <v>1</v>
      </c>
      <c r="J13" s="18"/>
      <c r="K13" s="18"/>
      <c r="L13" s="17">
        <v>95</v>
      </c>
      <c r="M13" s="17" t="s">
        <v>4</v>
      </c>
      <c r="N13" s="17">
        <v>91</v>
      </c>
      <c r="O13" s="17" t="s">
        <v>2</v>
      </c>
      <c r="P13" s="17">
        <v>93</v>
      </c>
      <c r="Q13" s="17" t="s">
        <v>2</v>
      </c>
      <c r="R13" s="18">
        <f t="shared" si="0"/>
        <v>457</v>
      </c>
      <c r="S13" s="18">
        <f t="shared" si="1"/>
        <v>91.4</v>
      </c>
      <c r="T13" s="18" t="s">
        <v>25</v>
      </c>
      <c r="U13" s="18" t="s">
        <v>26</v>
      </c>
      <c r="V13" s="24"/>
    </row>
    <row r="14" spans="1:22" ht="15">
      <c r="A14" s="19">
        <f t="shared" si="2"/>
        <v>9</v>
      </c>
      <c r="B14" s="17">
        <v>19602531</v>
      </c>
      <c r="C14" s="39" t="s">
        <v>52</v>
      </c>
      <c r="D14" s="17">
        <v>95</v>
      </c>
      <c r="E14" s="17" t="s">
        <v>4</v>
      </c>
      <c r="F14" s="17">
        <v>92</v>
      </c>
      <c r="G14" s="17" t="s">
        <v>4</v>
      </c>
      <c r="H14" s="18"/>
      <c r="I14" s="18"/>
      <c r="J14" s="18">
        <v>95</v>
      </c>
      <c r="K14" s="18" t="s">
        <v>4</v>
      </c>
      <c r="L14" s="17"/>
      <c r="M14" s="17"/>
      <c r="N14" s="17">
        <v>86</v>
      </c>
      <c r="O14" s="17" t="s">
        <v>2</v>
      </c>
      <c r="P14" s="17">
        <v>87</v>
      </c>
      <c r="Q14" s="17" t="s">
        <v>2</v>
      </c>
      <c r="R14" s="18">
        <f t="shared" si="0"/>
        <v>455</v>
      </c>
      <c r="S14" s="18">
        <f t="shared" si="1"/>
        <v>91</v>
      </c>
      <c r="T14" s="18" t="s">
        <v>25</v>
      </c>
      <c r="U14" s="18" t="s">
        <v>26</v>
      </c>
      <c r="V14" s="24"/>
    </row>
    <row r="15" spans="1:22" ht="15">
      <c r="A15" s="19">
        <f t="shared" si="2"/>
        <v>10</v>
      </c>
      <c r="B15" s="17">
        <v>19602536</v>
      </c>
      <c r="C15" s="39" t="s">
        <v>57</v>
      </c>
      <c r="D15" s="17">
        <v>95</v>
      </c>
      <c r="E15" s="17" t="s">
        <v>4</v>
      </c>
      <c r="F15" s="17">
        <v>89</v>
      </c>
      <c r="G15" s="17" t="s">
        <v>2</v>
      </c>
      <c r="H15" s="18"/>
      <c r="I15" s="18"/>
      <c r="J15" s="17">
        <v>89</v>
      </c>
      <c r="K15" s="17" t="s">
        <v>1</v>
      </c>
      <c r="L15" s="17"/>
      <c r="M15" s="18"/>
      <c r="N15" s="17">
        <v>67</v>
      </c>
      <c r="O15" s="17" t="s">
        <v>5</v>
      </c>
      <c r="P15" s="17">
        <v>86</v>
      </c>
      <c r="Q15" s="17" t="s">
        <v>1</v>
      </c>
      <c r="R15" s="18">
        <f t="shared" si="0"/>
        <v>426</v>
      </c>
      <c r="S15" s="18">
        <f t="shared" si="1"/>
        <v>85.2</v>
      </c>
      <c r="T15" s="18" t="s">
        <v>25</v>
      </c>
      <c r="U15" s="18" t="s">
        <v>26</v>
      </c>
      <c r="V15" s="24"/>
    </row>
    <row r="16" spans="1:22" ht="15">
      <c r="A16" s="19">
        <f t="shared" si="2"/>
        <v>11</v>
      </c>
      <c r="B16" s="17">
        <v>19602555</v>
      </c>
      <c r="C16" s="39" t="s">
        <v>76</v>
      </c>
      <c r="D16" s="17">
        <v>95</v>
      </c>
      <c r="E16" s="17" t="s">
        <v>4</v>
      </c>
      <c r="F16" s="17"/>
      <c r="G16" s="17"/>
      <c r="H16" s="18">
        <v>93</v>
      </c>
      <c r="I16" s="18" t="s">
        <v>2</v>
      </c>
      <c r="J16" s="18"/>
      <c r="K16" s="18"/>
      <c r="L16" s="17">
        <v>95</v>
      </c>
      <c r="M16" s="17" t="s">
        <v>4</v>
      </c>
      <c r="N16" s="17">
        <v>93</v>
      </c>
      <c r="O16" s="17" t="s">
        <v>2</v>
      </c>
      <c r="P16" s="17">
        <v>85</v>
      </c>
      <c r="Q16" s="17" t="s">
        <v>1</v>
      </c>
      <c r="R16" s="18">
        <f t="shared" si="0"/>
        <v>461</v>
      </c>
      <c r="S16" s="18">
        <f t="shared" si="1"/>
        <v>92.2</v>
      </c>
      <c r="T16" s="18" t="s">
        <v>25</v>
      </c>
      <c r="U16" s="18" t="s">
        <v>26</v>
      </c>
      <c r="V16" s="24"/>
    </row>
    <row r="17" spans="1:21" ht="15">
      <c r="A17" s="19">
        <f t="shared" si="2"/>
        <v>12</v>
      </c>
      <c r="B17" s="17">
        <v>19602539</v>
      </c>
      <c r="C17" s="39" t="s">
        <v>60</v>
      </c>
      <c r="D17" s="17">
        <v>96</v>
      </c>
      <c r="E17" s="17" t="s">
        <v>4</v>
      </c>
      <c r="F17" s="17"/>
      <c r="G17" s="17"/>
      <c r="H17" s="18">
        <v>93</v>
      </c>
      <c r="I17" s="18" t="s">
        <v>2</v>
      </c>
      <c r="J17" s="18"/>
      <c r="K17" s="18"/>
      <c r="L17" s="17">
        <v>74</v>
      </c>
      <c r="M17" s="17" t="s">
        <v>3</v>
      </c>
      <c r="N17" s="17">
        <v>94</v>
      </c>
      <c r="O17" s="17" t="s">
        <v>4</v>
      </c>
      <c r="P17" s="17">
        <v>84</v>
      </c>
      <c r="Q17" s="17" t="s">
        <v>1</v>
      </c>
      <c r="R17" s="18">
        <f t="shared" si="0"/>
        <v>441</v>
      </c>
      <c r="S17" s="18">
        <f t="shared" si="1"/>
        <v>88.2</v>
      </c>
      <c r="T17" s="18" t="s">
        <v>25</v>
      </c>
      <c r="U17" s="18" t="s">
        <v>26</v>
      </c>
    </row>
    <row r="18" spans="1:22" ht="15">
      <c r="A18" s="19">
        <f t="shared" si="2"/>
        <v>13</v>
      </c>
      <c r="B18" s="17">
        <v>19602530</v>
      </c>
      <c r="C18" s="39" t="s">
        <v>51</v>
      </c>
      <c r="D18" s="17">
        <v>79</v>
      </c>
      <c r="E18" s="17" t="s">
        <v>0</v>
      </c>
      <c r="F18" s="17">
        <v>83</v>
      </c>
      <c r="G18" s="17" t="s">
        <v>1</v>
      </c>
      <c r="H18" s="18"/>
      <c r="I18" s="18"/>
      <c r="J18" s="18"/>
      <c r="K18" s="18"/>
      <c r="L18" s="17">
        <v>76</v>
      </c>
      <c r="M18" s="17" t="s">
        <v>3</v>
      </c>
      <c r="N18" s="17">
        <v>86</v>
      </c>
      <c r="O18" s="17" t="s">
        <v>2</v>
      </c>
      <c r="P18" s="17">
        <v>82</v>
      </c>
      <c r="Q18" s="17" t="s">
        <v>1</v>
      </c>
      <c r="R18" s="18">
        <f t="shared" si="0"/>
        <v>406</v>
      </c>
      <c r="S18" s="18">
        <f t="shared" si="1"/>
        <v>81.2</v>
      </c>
      <c r="T18" s="18" t="s">
        <v>25</v>
      </c>
      <c r="U18" s="18" t="s">
        <v>26</v>
      </c>
      <c r="V18" s="24"/>
    </row>
    <row r="19" spans="1:22" ht="15">
      <c r="A19" s="19">
        <f t="shared" si="2"/>
        <v>14</v>
      </c>
      <c r="B19" s="17">
        <v>19602529</v>
      </c>
      <c r="C19" s="39" t="s">
        <v>50</v>
      </c>
      <c r="D19" s="17">
        <v>88</v>
      </c>
      <c r="E19" s="17" t="s">
        <v>1</v>
      </c>
      <c r="F19" s="17">
        <v>86</v>
      </c>
      <c r="G19" s="17" t="s">
        <v>2</v>
      </c>
      <c r="H19" s="18"/>
      <c r="I19" s="18"/>
      <c r="J19" s="18"/>
      <c r="K19" s="18"/>
      <c r="L19" s="17">
        <v>85</v>
      </c>
      <c r="M19" s="17" t="s">
        <v>1</v>
      </c>
      <c r="N19" s="17">
        <v>88</v>
      </c>
      <c r="O19" s="17" t="s">
        <v>2</v>
      </c>
      <c r="P19" s="17">
        <v>79</v>
      </c>
      <c r="Q19" s="17" t="s">
        <v>1</v>
      </c>
      <c r="R19" s="18">
        <f t="shared" si="0"/>
        <v>426</v>
      </c>
      <c r="S19" s="18">
        <f t="shared" si="1"/>
        <v>85.2</v>
      </c>
      <c r="T19" s="18" t="s">
        <v>25</v>
      </c>
      <c r="U19" s="18" t="s">
        <v>26</v>
      </c>
      <c r="V19" s="24"/>
    </row>
    <row r="20" spans="1:22" ht="15">
      <c r="A20" s="19">
        <f t="shared" si="2"/>
        <v>15</v>
      </c>
      <c r="B20" s="17">
        <v>19602540</v>
      </c>
      <c r="C20" s="39" t="s">
        <v>61</v>
      </c>
      <c r="D20" s="17">
        <v>70</v>
      </c>
      <c r="E20" s="17" t="s">
        <v>5</v>
      </c>
      <c r="F20" s="17">
        <v>80</v>
      </c>
      <c r="G20" s="17" t="s">
        <v>1</v>
      </c>
      <c r="H20" s="18"/>
      <c r="I20" s="18"/>
      <c r="J20" s="18">
        <v>92</v>
      </c>
      <c r="K20" s="18" t="s">
        <v>2</v>
      </c>
      <c r="L20" s="17"/>
      <c r="M20" s="17"/>
      <c r="N20" s="17">
        <v>71</v>
      </c>
      <c r="O20" s="17" t="s">
        <v>0</v>
      </c>
      <c r="P20" s="17">
        <v>77</v>
      </c>
      <c r="Q20" s="17" t="s">
        <v>3</v>
      </c>
      <c r="R20" s="18">
        <f t="shared" si="0"/>
        <v>390</v>
      </c>
      <c r="S20" s="18">
        <f t="shared" si="1"/>
        <v>78</v>
      </c>
      <c r="T20" s="18" t="s">
        <v>25</v>
      </c>
      <c r="U20" s="18" t="s">
        <v>26</v>
      </c>
      <c r="V20" s="24"/>
    </row>
    <row r="21" spans="1:21" ht="15">
      <c r="A21" s="19">
        <f t="shared" si="2"/>
        <v>16</v>
      </c>
      <c r="B21" s="17">
        <v>19602558</v>
      </c>
      <c r="C21" s="39" t="s">
        <v>79</v>
      </c>
      <c r="D21" s="17">
        <v>70</v>
      </c>
      <c r="E21" s="17" t="s">
        <v>5</v>
      </c>
      <c r="F21" s="17">
        <v>72</v>
      </c>
      <c r="G21" s="17" t="s">
        <v>0</v>
      </c>
      <c r="H21" s="18"/>
      <c r="I21" s="18"/>
      <c r="J21" s="17">
        <v>74</v>
      </c>
      <c r="K21" s="17" t="s">
        <v>0</v>
      </c>
      <c r="L21" s="17"/>
      <c r="M21" s="18"/>
      <c r="N21" s="17">
        <v>67</v>
      </c>
      <c r="O21" s="17" t="s">
        <v>5</v>
      </c>
      <c r="P21" s="17">
        <v>77</v>
      </c>
      <c r="Q21" s="17" t="s">
        <v>3</v>
      </c>
      <c r="R21" s="18">
        <f t="shared" si="0"/>
        <v>360</v>
      </c>
      <c r="S21" s="18">
        <f t="shared" si="1"/>
        <v>72</v>
      </c>
      <c r="T21" s="18" t="s">
        <v>25</v>
      </c>
      <c r="U21" s="18" t="s">
        <v>26</v>
      </c>
    </row>
    <row r="22" spans="1:21" ht="15">
      <c r="A22" s="19">
        <f t="shared" si="2"/>
        <v>17</v>
      </c>
      <c r="B22" s="17">
        <v>19602538</v>
      </c>
      <c r="C22" s="39" t="s">
        <v>59</v>
      </c>
      <c r="D22" s="17">
        <v>94</v>
      </c>
      <c r="E22" s="17" t="s">
        <v>4</v>
      </c>
      <c r="F22" s="18"/>
      <c r="G22" s="18"/>
      <c r="H22" s="17">
        <v>83</v>
      </c>
      <c r="I22" s="17" t="s">
        <v>0</v>
      </c>
      <c r="J22" s="18"/>
      <c r="K22" s="18"/>
      <c r="L22" s="17">
        <v>77</v>
      </c>
      <c r="M22" s="17" t="s">
        <v>3</v>
      </c>
      <c r="N22" s="17">
        <v>81</v>
      </c>
      <c r="O22" s="17" t="s">
        <v>1</v>
      </c>
      <c r="P22" s="17">
        <v>76</v>
      </c>
      <c r="Q22" s="17" t="s">
        <v>3</v>
      </c>
      <c r="R22" s="18">
        <f t="shared" si="0"/>
        <v>411</v>
      </c>
      <c r="S22" s="18">
        <f t="shared" si="1"/>
        <v>82.2</v>
      </c>
      <c r="T22" s="18" t="s">
        <v>25</v>
      </c>
      <c r="U22" s="18" t="s">
        <v>26</v>
      </c>
    </row>
    <row r="23" spans="1:21" ht="15">
      <c r="A23" s="19">
        <f t="shared" si="2"/>
        <v>18</v>
      </c>
      <c r="B23" s="17">
        <v>19602551</v>
      </c>
      <c r="C23" s="39" t="s">
        <v>72</v>
      </c>
      <c r="D23" s="17">
        <v>85</v>
      </c>
      <c r="E23" s="17" t="s">
        <v>3</v>
      </c>
      <c r="F23" s="18"/>
      <c r="G23" s="18"/>
      <c r="H23" s="17">
        <v>80</v>
      </c>
      <c r="I23" s="17" t="s">
        <v>5</v>
      </c>
      <c r="J23" s="18"/>
      <c r="K23" s="18"/>
      <c r="L23" s="17">
        <v>72</v>
      </c>
      <c r="M23" s="18" t="s">
        <v>3</v>
      </c>
      <c r="N23" s="17">
        <v>83</v>
      </c>
      <c r="O23" s="17" t="s">
        <v>1</v>
      </c>
      <c r="P23" s="17">
        <v>74</v>
      </c>
      <c r="Q23" s="17" t="s">
        <v>3</v>
      </c>
      <c r="R23" s="18">
        <f t="shared" si="0"/>
        <v>394</v>
      </c>
      <c r="S23" s="18">
        <f t="shared" si="1"/>
        <v>78.8</v>
      </c>
      <c r="T23" s="18" t="s">
        <v>25</v>
      </c>
      <c r="U23" s="18" t="s">
        <v>26</v>
      </c>
    </row>
    <row r="24" spans="1:21" ht="15">
      <c r="A24" s="19">
        <f t="shared" si="2"/>
        <v>19</v>
      </c>
      <c r="B24" s="17">
        <v>19602535</v>
      </c>
      <c r="C24" s="39" t="s">
        <v>56</v>
      </c>
      <c r="D24" s="17">
        <v>85</v>
      </c>
      <c r="E24" s="17" t="s">
        <v>3</v>
      </c>
      <c r="F24" s="17"/>
      <c r="G24" s="17"/>
      <c r="H24" s="18">
        <v>82</v>
      </c>
      <c r="I24" s="18" t="s">
        <v>0</v>
      </c>
      <c r="J24" s="18"/>
      <c r="K24" s="18"/>
      <c r="L24" s="17">
        <v>84</v>
      </c>
      <c r="M24" s="17" t="s">
        <v>1</v>
      </c>
      <c r="N24" s="17">
        <v>70</v>
      </c>
      <c r="O24" s="17" t="s">
        <v>0</v>
      </c>
      <c r="P24" s="17">
        <v>73</v>
      </c>
      <c r="Q24" s="17" t="s">
        <v>0</v>
      </c>
      <c r="R24" s="18">
        <f t="shared" si="0"/>
        <v>394</v>
      </c>
      <c r="S24" s="18">
        <f t="shared" si="1"/>
        <v>78.8</v>
      </c>
      <c r="T24" s="18" t="s">
        <v>25</v>
      </c>
      <c r="U24" s="18" t="s">
        <v>26</v>
      </c>
    </row>
    <row r="25" spans="1:21" ht="15">
      <c r="A25" s="19">
        <f t="shared" si="2"/>
        <v>20</v>
      </c>
      <c r="B25" s="17">
        <v>19602541</v>
      </c>
      <c r="C25" s="39" t="s">
        <v>62</v>
      </c>
      <c r="D25" s="17">
        <v>60</v>
      </c>
      <c r="E25" s="17" t="s">
        <v>7</v>
      </c>
      <c r="F25" s="17"/>
      <c r="G25" s="17"/>
      <c r="H25" s="18">
        <v>77</v>
      </c>
      <c r="I25" s="18" t="s">
        <v>5</v>
      </c>
      <c r="J25" s="17"/>
      <c r="K25" s="17"/>
      <c r="L25" s="17">
        <v>78</v>
      </c>
      <c r="M25" s="17" t="s">
        <v>1</v>
      </c>
      <c r="N25" s="17">
        <v>78</v>
      </c>
      <c r="O25" s="17" t="s">
        <v>1</v>
      </c>
      <c r="P25" s="17">
        <v>72</v>
      </c>
      <c r="Q25" s="17" t="s">
        <v>0</v>
      </c>
      <c r="R25" s="18">
        <f t="shared" si="0"/>
        <v>365</v>
      </c>
      <c r="S25" s="18">
        <f t="shared" si="1"/>
        <v>73</v>
      </c>
      <c r="T25" s="18" t="s">
        <v>25</v>
      </c>
      <c r="U25" s="18" t="s">
        <v>26</v>
      </c>
    </row>
    <row r="26" spans="1:21" ht="15">
      <c r="A26" s="19">
        <f t="shared" si="2"/>
        <v>21</v>
      </c>
      <c r="B26" s="17">
        <v>19602556</v>
      </c>
      <c r="C26" s="39" t="s">
        <v>77</v>
      </c>
      <c r="D26" s="17">
        <v>74</v>
      </c>
      <c r="E26" s="17" t="s">
        <v>5</v>
      </c>
      <c r="F26" s="18"/>
      <c r="G26" s="18"/>
      <c r="H26" s="17">
        <v>78</v>
      </c>
      <c r="I26" s="17" t="s">
        <v>5</v>
      </c>
      <c r="J26" s="18"/>
      <c r="K26" s="18"/>
      <c r="L26" s="17">
        <v>72</v>
      </c>
      <c r="M26" s="17" t="s">
        <v>3</v>
      </c>
      <c r="N26" s="17">
        <v>83</v>
      </c>
      <c r="O26" s="17" t="s">
        <v>1</v>
      </c>
      <c r="P26" s="17">
        <v>71</v>
      </c>
      <c r="Q26" s="17" t="s">
        <v>0</v>
      </c>
      <c r="R26" s="18">
        <f t="shared" si="0"/>
        <v>378</v>
      </c>
      <c r="S26" s="18">
        <f t="shared" si="1"/>
        <v>75.6</v>
      </c>
      <c r="T26" s="18" t="s">
        <v>25</v>
      </c>
      <c r="U26" s="18" t="s">
        <v>26</v>
      </c>
    </row>
    <row r="27" spans="1:21" ht="15">
      <c r="A27" s="19">
        <f t="shared" si="2"/>
        <v>22</v>
      </c>
      <c r="B27" s="17">
        <v>19602542</v>
      </c>
      <c r="C27" s="39" t="s">
        <v>63</v>
      </c>
      <c r="D27" s="17">
        <v>79</v>
      </c>
      <c r="E27" s="17" t="s">
        <v>0</v>
      </c>
      <c r="F27" s="17">
        <v>72</v>
      </c>
      <c r="G27" s="17" t="s">
        <v>0</v>
      </c>
      <c r="H27" s="18"/>
      <c r="I27" s="18"/>
      <c r="J27" s="18"/>
      <c r="K27" s="18"/>
      <c r="L27" s="17">
        <v>69</v>
      </c>
      <c r="M27" s="17" t="s">
        <v>0</v>
      </c>
      <c r="N27" s="17">
        <v>70</v>
      </c>
      <c r="O27" s="17" t="s">
        <v>0</v>
      </c>
      <c r="P27" s="17">
        <v>71</v>
      </c>
      <c r="Q27" s="17" t="s">
        <v>0</v>
      </c>
      <c r="R27" s="18">
        <f t="shared" si="0"/>
        <v>361</v>
      </c>
      <c r="S27" s="18">
        <f t="shared" si="1"/>
        <v>72.2</v>
      </c>
      <c r="T27" s="18" t="s">
        <v>25</v>
      </c>
      <c r="U27" s="18" t="s">
        <v>26</v>
      </c>
    </row>
    <row r="28" spans="1:21" ht="15">
      <c r="A28" s="19">
        <f>+A27+1</f>
        <v>23</v>
      </c>
      <c r="B28" s="17">
        <v>19602557</v>
      </c>
      <c r="C28" s="39" t="s">
        <v>78</v>
      </c>
      <c r="D28" s="17">
        <v>78</v>
      </c>
      <c r="E28" s="17" t="s">
        <v>0</v>
      </c>
      <c r="F28" s="17"/>
      <c r="G28" s="17"/>
      <c r="H28" s="18">
        <v>78</v>
      </c>
      <c r="I28" s="18" t="s">
        <v>5</v>
      </c>
      <c r="J28" s="17">
        <v>82</v>
      </c>
      <c r="K28" s="17" t="s">
        <v>3</v>
      </c>
      <c r="L28" s="17"/>
      <c r="M28" s="18"/>
      <c r="N28" s="17">
        <v>69</v>
      </c>
      <c r="O28" s="17" t="s">
        <v>0</v>
      </c>
      <c r="P28" s="17">
        <v>71</v>
      </c>
      <c r="Q28" s="17" t="s">
        <v>0</v>
      </c>
      <c r="R28" s="18">
        <f t="shared" si="0"/>
        <v>378</v>
      </c>
      <c r="S28" s="18">
        <f t="shared" si="1"/>
        <v>75.6</v>
      </c>
      <c r="T28" s="18" t="s">
        <v>25</v>
      </c>
      <c r="U28" s="18" t="s">
        <v>26</v>
      </c>
    </row>
    <row r="29" spans="1:21" ht="15">
      <c r="A29" s="19">
        <f t="shared" si="2"/>
        <v>24</v>
      </c>
      <c r="B29" s="17">
        <v>19602552</v>
      </c>
      <c r="C29" s="39" t="s">
        <v>73</v>
      </c>
      <c r="D29" s="17">
        <v>84</v>
      </c>
      <c r="E29" s="17" t="s">
        <v>3</v>
      </c>
      <c r="F29" s="17"/>
      <c r="G29" s="17"/>
      <c r="H29" s="18">
        <v>73</v>
      </c>
      <c r="I29" s="18" t="s">
        <v>6</v>
      </c>
      <c r="J29" s="18"/>
      <c r="K29" s="18"/>
      <c r="L29" s="17">
        <v>49</v>
      </c>
      <c r="M29" s="17" t="s">
        <v>6</v>
      </c>
      <c r="N29" s="17">
        <v>70</v>
      </c>
      <c r="O29" s="17" t="s">
        <v>0</v>
      </c>
      <c r="P29" s="17">
        <v>69</v>
      </c>
      <c r="Q29" s="17" t="s">
        <v>0</v>
      </c>
      <c r="R29" s="18">
        <f t="shared" si="0"/>
        <v>345</v>
      </c>
      <c r="S29" s="18">
        <f t="shared" si="1"/>
        <v>69</v>
      </c>
      <c r="T29" s="18" t="s">
        <v>25</v>
      </c>
      <c r="U29" s="18" t="s">
        <v>26</v>
      </c>
    </row>
    <row r="30" spans="1:21" ht="15">
      <c r="A30" s="19">
        <f t="shared" si="2"/>
        <v>25</v>
      </c>
      <c r="B30" s="17">
        <v>19602532</v>
      </c>
      <c r="C30" s="39" t="s">
        <v>53</v>
      </c>
      <c r="D30" s="17">
        <v>83</v>
      </c>
      <c r="E30" s="17" t="s">
        <v>3</v>
      </c>
      <c r="F30" s="18">
        <v>71</v>
      </c>
      <c r="G30" s="18" t="s">
        <v>0</v>
      </c>
      <c r="H30" s="17"/>
      <c r="I30" s="17"/>
      <c r="J30" s="18"/>
      <c r="K30" s="18"/>
      <c r="L30" s="17">
        <v>63</v>
      </c>
      <c r="M30" s="17" t="s">
        <v>0</v>
      </c>
      <c r="N30" s="17">
        <v>66</v>
      </c>
      <c r="O30" s="17" t="s">
        <v>5</v>
      </c>
      <c r="P30" s="17">
        <v>69</v>
      </c>
      <c r="Q30" s="17" t="s">
        <v>0</v>
      </c>
      <c r="R30" s="18">
        <f t="shared" si="0"/>
        <v>352</v>
      </c>
      <c r="S30" s="18">
        <f t="shared" si="1"/>
        <v>70.4</v>
      </c>
      <c r="T30" s="18" t="s">
        <v>25</v>
      </c>
      <c r="U30" s="18" t="s">
        <v>26</v>
      </c>
    </row>
    <row r="31" spans="1:21" ht="15">
      <c r="A31" s="19">
        <f t="shared" si="2"/>
        <v>26</v>
      </c>
      <c r="B31" s="17">
        <v>19602544</v>
      </c>
      <c r="C31" s="39" t="s">
        <v>65</v>
      </c>
      <c r="D31" s="17">
        <v>84</v>
      </c>
      <c r="E31" s="17" t="s">
        <v>3</v>
      </c>
      <c r="F31" s="17">
        <v>74</v>
      </c>
      <c r="G31" s="17" t="s">
        <v>3</v>
      </c>
      <c r="H31" s="18"/>
      <c r="I31" s="18"/>
      <c r="J31" s="18"/>
      <c r="K31" s="18"/>
      <c r="L31" s="17">
        <v>64</v>
      </c>
      <c r="M31" s="17" t="s">
        <v>0</v>
      </c>
      <c r="N31" s="17">
        <v>74</v>
      </c>
      <c r="O31" s="17" t="s">
        <v>3</v>
      </c>
      <c r="P31" s="17">
        <v>67</v>
      </c>
      <c r="Q31" s="17" t="s">
        <v>5</v>
      </c>
      <c r="R31" s="18">
        <f t="shared" si="0"/>
        <v>363</v>
      </c>
      <c r="S31" s="18">
        <f t="shared" si="1"/>
        <v>72.6</v>
      </c>
      <c r="T31" s="18" t="s">
        <v>25</v>
      </c>
      <c r="U31" s="18" t="s">
        <v>26</v>
      </c>
    </row>
    <row r="32" spans="1:21" ht="15">
      <c r="A32" s="19">
        <f t="shared" si="2"/>
        <v>27</v>
      </c>
      <c r="B32" s="17">
        <v>19602559</v>
      </c>
      <c r="C32" s="39" t="s">
        <v>80</v>
      </c>
      <c r="D32" s="17">
        <v>61</v>
      </c>
      <c r="E32" s="17" t="s">
        <v>6</v>
      </c>
      <c r="F32" s="17">
        <v>66</v>
      </c>
      <c r="G32" s="17" t="s">
        <v>5</v>
      </c>
      <c r="H32" s="18"/>
      <c r="I32" s="18"/>
      <c r="J32" s="18"/>
      <c r="K32" s="18"/>
      <c r="L32" s="17">
        <v>64</v>
      </c>
      <c r="M32" s="17" t="s">
        <v>0</v>
      </c>
      <c r="N32" s="17">
        <v>71</v>
      </c>
      <c r="O32" s="17" t="s">
        <v>0</v>
      </c>
      <c r="P32" s="17">
        <v>67</v>
      </c>
      <c r="Q32" s="17" t="s">
        <v>5</v>
      </c>
      <c r="R32" s="18">
        <f t="shared" si="0"/>
        <v>329</v>
      </c>
      <c r="S32" s="18">
        <f t="shared" si="1"/>
        <v>65.8</v>
      </c>
      <c r="T32" s="18" t="s">
        <v>25</v>
      </c>
      <c r="U32" s="18" t="s">
        <v>26</v>
      </c>
    </row>
    <row r="33" spans="1:21" ht="15">
      <c r="A33" s="19">
        <f t="shared" si="2"/>
        <v>28</v>
      </c>
      <c r="B33" s="17">
        <v>19602533</v>
      </c>
      <c r="C33" s="39" t="s">
        <v>54</v>
      </c>
      <c r="D33" s="17">
        <v>86</v>
      </c>
      <c r="E33" s="17" t="s">
        <v>1</v>
      </c>
      <c r="F33" s="18">
        <v>69</v>
      </c>
      <c r="G33" s="18" t="s">
        <v>0</v>
      </c>
      <c r="H33" s="17"/>
      <c r="I33" s="17"/>
      <c r="J33" s="18"/>
      <c r="K33" s="18"/>
      <c r="L33" s="17">
        <v>45</v>
      </c>
      <c r="M33" s="17" t="s">
        <v>7</v>
      </c>
      <c r="N33" s="17">
        <v>58</v>
      </c>
      <c r="O33" s="17" t="s">
        <v>6</v>
      </c>
      <c r="P33" s="17">
        <v>66</v>
      </c>
      <c r="Q33" s="17" t="s">
        <v>5</v>
      </c>
      <c r="R33" s="18">
        <f t="shared" si="0"/>
        <v>324</v>
      </c>
      <c r="S33" s="18">
        <f t="shared" si="1"/>
        <v>64.8</v>
      </c>
      <c r="T33" s="18" t="s">
        <v>25</v>
      </c>
      <c r="U33" s="18" t="s">
        <v>26</v>
      </c>
    </row>
    <row r="34" spans="1:21" ht="15">
      <c r="A34" s="19">
        <f>+A33+1</f>
        <v>29</v>
      </c>
      <c r="B34" s="17">
        <v>19602550</v>
      </c>
      <c r="C34" s="39" t="s">
        <v>71</v>
      </c>
      <c r="D34" s="17">
        <v>70</v>
      </c>
      <c r="E34" s="17" t="s">
        <v>5</v>
      </c>
      <c r="F34" s="18"/>
      <c r="G34" s="18"/>
      <c r="H34" s="17">
        <v>74</v>
      </c>
      <c r="I34" s="17" t="s">
        <v>6</v>
      </c>
      <c r="J34" s="18"/>
      <c r="K34" s="18"/>
      <c r="L34" s="17">
        <v>60</v>
      </c>
      <c r="M34" s="18" t="s">
        <v>5</v>
      </c>
      <c r="N34" s="17">
        <v>82</v>
      </c>
      <c r="O34" s="17" t="s">
        <v>1</v>
      </c>
      <c r="P34" s="17">
        <v>63</v>
      </c>
      <c r="Q34" s="17" t="s">
        <v>5</v>
      </c>
      <c r="R34" s="18">
        <f t="shared" si="0"/>
        <v>349</v>
      </c>
      <c r="S34" s="18">
        <f t="shared" si="1"/>
        <v>69.8</v>
      </c>
      <c r="T34" s="18" t="s">
        <v>25</v>
      </c>
      <c r="U34" s="18" t="s">
        <v>26</v>
      </c>
    </row>
    <row r="35" spans="1:21" ht="15">
      <c r="A35" s="19">
        <f t="shared" si="2"/>
        <v>30</v>
      </c>
      <c r="B35" s="17">
        <v>19602548</v>
      </c>
      <c r="C35" s="39" t="s">
        <v>69</v>
      </c>
      <c r="D35" s="17">
        <v>69</v>
      </c>
      <c r="E35" s="17" t="s">
        <v>6</v>
      </c>
      <c r="F35" s="18">
        <v>64</v>
      </c>
      <c r="G35" s="18" t="s">
        <v>5</v>
      </c>
      <c r="H35" s="17"/>
      <c r="I35" s="17"/>
      <c r="J35" s="18"/>
      <c r="K35" s="18"/>
      <c r="L35" s="17">
        <v>63</v>
      </c>
      <c r="M35" s="17" t="s">
        <v>0</v>
      </c>
      <c r="N35" s="17">
        <v>65</v>
      </c>
      <c r="O35" s="17" t="s">
        <v>5</v>
      </c>
      <c r="P35" s="17">
        <v>61</v>
      </c>
      <c r="Q35" s="17" t="s">
        <v>6</v>
      </c>
      <c r="R35" s="18">
        <f t="shared" si="0"/>
        <v>322</v>
      </c>
      <c r="S35" s="18">
        <f t="shared" si="1"/>
        <v>64.4</v>
      </c>
      <c r="T35" s="18" t="s">
        <v>25</v>
      </c>
      <c r="U35" s="18" t="s">
        <v>26</v>
      </c>
    </row>
    <row r="36" spans="1:21" ht="15">
      <c r="A36" s="19">
        <f t="shared" si="2"/>
        <v>31</v>
      </c>
      <c r="B36" s="17">
        <v>19602549</v>
      </c>
      <c r="C36" s="39" t="s">
        <v>70</v>
      </c>
      <c r="D36" s="17">
        <v>82</v>
      </c>
      <c r="E36" s="17" t="s">
        <v>3</v>
      </c>
      <c r="F36" s="17">
        <v>63</v>
      </c>
      <c r="G36" s="17" t="s">
        <v>6</v>
      </c>
      <c r="H36" s="18"/>
      <c r="I36" s="18"/>
      <c r="J36" s="17">
        <v>60</v>
      </c>
      <c r="K36" s="17" t="s">
        <v>6</v>
      </c>
      <c r="L36" s="17"/>
      <c r="M36" s="18"/>
      <c r="N36" s="17">
        <v>56</v>
      </c>
      <c r="O36" s="17" t="s">
        <v>6</v>
      </c>
      <c r="P36" s="17">
        <v>55</v>
      </c>
      <c r="Q36" s="17" t="s">
        <v>7</v>
      </c>
      <c r="R36" s="18">
        <f t="shared" si="0"/>
        <v>316</v>
      </c>
      <c r="S36" s="18">
        <f t="shared" si="1"/>
        <v>63.2</v>
      </c>
      <c r="T36" s="18" t="s">
        <v>25</v>
      </c>
      <c r="U36" s="18" t="s">
        <v>26</v>
      </c>
    </row>
    <row r="37" spans="2:21" ht="15">
      <c r="B37" s="25"/>
      <c r="C37" s="26" t="s">
        <v>44</v>
      </c>
      <c r="D37" s="25">
        <f>SUM(D6:D36)</f>
        <v>2539</v>
      </c>
      <c r="E37" s="25"/>
      <c r="F37" s="25">
        <f>SUM(F6:F36)</f>
        <v>1158</v>
      </c>
      <c r="G37" s="25"/>
      <c r="H37" s="25">
        <f>SUM(H6:H36)</f>
        <v>1370</v>
      </c>
      <c r="I37" s="27"/>
      <c r="J37" s="25">
        <f>SUM(J6:J36)</f>
        <v>586</v>
      </c>
      <c r="K37" s="27"/>
      <c r="L37" s="25">
        <f>SUM(L6:L36)</f>
        <v>1818</v>
      </c>
      <c r="M37" s="25"/>
      <c r="N37" s="25">
        <f>SUM(N6:N36)</f>
        <v>2451</v>
      </c>
      <c r="O37" s="25"/>
      <c r="P37" s="25">
        <f>SUM(P6:P36)</f>
        <v>2438</v>
      </c>
      <c r="Q37" s="25"/>
      <c r="R37" s="25">
        <f>SUM(R6:R36)</f>
        <v>12360</v>
      </c>
      <c r="S37" s="27"/>
      <c r="T37" s="27"/>
      <c r="U37" s="27"/>
    </row>
    <row r="38" spans="2:21" ht="15">
      <c r="B38" s="25"/>
      <c r="C38" s="26" t="s">
        <v>45</v>
      </c>
      <c r="D38" s="28">
        <f>+D37/31</f>
        <v>81.90322580645162</v>
      </c>
      <c r="E38" s="25"/>
      <c r="F38" s="28">
        <f>+F37/15</f>
        <v>77.2</v>
      </c>
      <c r="G38" s="25"/>
      <c r="H38" s="27">
        <f>+H37/16</f>
        <v>85.625</v>
      </c>
      <c r="I38" s="27"/>
      <c r="J38" s="29">
        <f>+J37/7</f>
        <v>83.71428571428571</v>
      </c>
      <c r="K38" s="27"/>
      <c r="L38" s="28">
        <f>+L37/24</f>
        <v>75.75</v>
      </c>
      <c r="M38" s="25"/>
      <c r="N38" s="28">
        <f>+N37/31</f>
        <v>79.06451612903226</v>
      </c>
      <c r="O38" s="25"/>
      <c r="P38" s="28">
        <f>+P37/31</f>
        <v>78.64516129032258</v>
      </c>
      <c r="Q38" s="25"/>
      <c r="R38" s="25">
        <f>+R37/31</f>
        <v>398.7096774193548</v>
      </c>
      <c r="S38" s="27"/>
      <c r="T38" s="27"/>
      <c r="U38" s="27"/>
    </row>
    <row r="39" spans="2:21" ht="15">
      <c r="B39" s="30"/>
      <c r="C39" s="3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>
        <f>+R38/5</f>
        <v>79.74193548387096</v>
      </c>
      <c r="S39" s="27"/>
      <c r="T39" s="27"/>
      <c r="U39" s="27"/>
    </row>
    <row r="40" spans="2:21" ht="15">
      <c r="B40" s="60" t="s">
        <v>28</v>
      </c>
      <c r="C40" s="60"/>
      <c r="D40" s="60"/>
      <c r="E40" s="27"/>
      <c r="F40" s="27"/>
      <c r="G40" s="27"/>
      <c r="H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2:21" ht="15">
      <c r="B41" s="31">
        <v>1</v>
      </c>
      <c r="C41" s="39" t="s">
        <v>67</v>
      </c>
      <c r="D41" s="18">
        <v>95.4</v>
      </c>
      <c r="E41" s="32"/>
      <c r="F41" s="44"/>
      <c r="G41" s="44"/>
      <c r="H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ht="15">
      <c r="B42" s="31">
        <v>2</v>
      </c>
      <c r="C42" s="39" t="s">
        <v>68</v>
      </c>
      <c r="D42" s="18">
        <v>93.2</v>
      </c>
      <c r="E42" s="33"/>
      <c r="F42" s="44"/>
      <c r="G42" s="44"/>
      <c r="H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ht="15">
      <c r="B43" s="31">
        <v>3</v>
      </c>
      <c r="C43" s="39" t="s">
        <v>76</v>
      </c>
      <c r="D43" s="18">
        <v>92.2</v>
      </c>
      <c r="E43" s="33"/>
      <c r="F43" s="44"/>
      <c r="G43" s="44"/>
      <c r="H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11" ht="15">
      <c r="B44" s="19"/>
      <c r="K44" s="44"/>
    </row>
    <row r="47" spans="3:13" ht="15">
      <c r="C47" s="12"/>
      <c r="D47" s="13" t="s">
        <v>14</v>
      </c>
      <c r="E47" s="13" t="s">
        <v>41</v>
      </c>
      <c r="F47" s="45" t="s">
        <v>16</v>
      </c>
      <c r="G47" s="45" t="s">
        <v>17</v>
      </c>
      <c r="H47" s="7" t="s">
        <v>42</v>
      </c>
      <c r="I47" s="45" t="s">
        <v>19</v>
      </c>
      <c r="J47" s="45" t="s">
        <v>20</v>
      </c>
      <c r="K47" s="45" t="s">
        <v>35</v>
      </c>
      <c r="L47" s="45" t="s">
        <v>43</v>
      </c>
      <c r="M47" s="45" t="s">
        <v>37</v>
      </c>
    </row>
    <row r="48" spans="3:13" ht="15">
      <c r="C48" s="3" t="s">
        <v>39</v>
      </c>
      <c r="D48" s="45">
        <v>31</v>
      </c>
      <c r="E48" s="45">
        <v>15</v>
      </c>
      <c r="F48" s="45">
        <v>16</v>
      </c>
      <c r="G48" s="45">
        <v>7</v>
      </c>
      <c r="H48" s="45">
        <v>24</v>
      </c>
      <c r="I48" s="45">
        <v>31</v>
      </c>
      <c r="J48" s="45">
        <v>31</v>
      </c>
      <c r="K48" s="45"/>
      <c r="L48" s="45"/>
      <c r="M48" s="45"/>
    </row>
    <row r="49" spans="3:13" ht="15">
      <c r="C49" s="3" t="s">
        <v>40</v>
      </c>
      <c r="D49" s="45">
        <v>33</v>
      </c>
      <c r="E49" s="45">
        <v>21</v>
      </c>
      <c r="F49" s="45">
        <v>6</v>
      </c>
      <c r="G49" s="45"/>
      <c r="H49" s="45">
        <v>6</v>
      </c>
      <c r="I49" s="45"/>
      <c r="J49" s="45"/>
      <c r="K49" s="45">
        <v>33</v>
      </c>
      <c r="L49" s="45">
        <v>33</v>
      </c>
      <c r="M49" s="45">
        <v>33</v>
      </c>
    </row>
    <row r="50" spans="3:13" ht="15">
      <c r="C50" s="3" t="s">
        <v>44</v>
      </c>
      <c r="D50" s="45">
        <f>SUM(D48:D49)</f>
        <v>64</v>
      </c>
      <c r="E50" s="45">
        <f aca="true" t="shared" si="3" ref="E50:M50">SUM(E48:E49)</f>
        <v>36</v>
      </c>
      <c r="F50" s="45">
        <f t="shared" si="3"/>
        <v>22</v>
      </c>
      <c r="G50" s="45">
        <f t="shared" si="3"/>
        <v>7</v>
      </c>
      <c r="H50" s="45">
        <f t="shared" si="3"/>
        <v>30</v>
      </c>
      <c r="I50" s="45">
        <f t="shared" si="3"/>
        <v>31</v>
      </c>
      <c r="J50" s="45">
        <f t="shared" si="3"/>
        <v>31</v>
      </c>
      <c r="K50" s="45">
        <f t="shared" si="3"/>
        <v>33</v>
      </c>
      <c r="L50" s="45">
        <f t="shared" si="3"/>
        <v>33</v>
      </c>
      <c r="M50" s="45">
        <f t="shared" si="3"/>
        <v>33</v>
      </c>
    </row>
    <row r="51" spans="3:13" ht="15">
      <c r="C51" s="3"/>
      <c r="D51" s="45"/>
      <c r="E51" s="45"/>
      <c r="F51" s="45"/>
      <c r="G51" s="45"/>
      <c r="H51" s="45"/>
      <c r="I51" s="45"/>
      <c r="J51" s="45"/>
      <c r="K51" s="45"/>
      <c r="L51" s="45"/>
      <c r="M51" s="45"/>
    </row>
  </sheetData>
  <mergeCells count="4">
    <mergeCell ref="B1:U1"/>
    <mergeCell ref="B2:U2"/>
    <mergeCell ref="B3:U3"/>
    <mergeCell ref="B40:D40"/>
  </mergeCells>
  <printOptions horizontalCentered="1"/>
  <pageMargins left="0.2" right="0.2" top="0.25" bottom="0.25" header="0.3" footer="0.3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6CF6-0317-40ED-82B2-662BBE44C003}">
  <dimension ref="E7:U17"/>
  <sheetViews>
    <sheetView workbookViewId="0" topLeftCell="A8">
      <selection activeCell="C14" sqref="C14"/>
    </sheetView>
  </sheetViews>
  <sheetFormatPr defaultColWidth="9.140625" defaultRowHeight="15"/>
  <cols>
    <col min="8" max="8" width="13.28125" style="0" bestFit="1" customWidth="1"/>
  </cols>
  <sheetData>
    <row r="6" ht="15.75" thickBot="1"/>
    <row r="7" spans="5:21" ht="64.5" thickBot="1">
      <c r="E7" s="47" t="s">
        <v>124</v>
      </c>
      <c r="F7" s="48" t="s">
        <v>125</v>
      </c>
      <c r="G7" s="48" t="s">
        <v>126</v>
      </c>
      <c r="H7" s="48" t="s">
        <v>127</v>
      </c>
      <c r="I7" s="48" t="s">
        <v>128</v>
      </c>
      <c r="J7" s="48" t="s">
        <v>129</v>
      </c>
      <c r="K7" s="78" t="s">
        <v>130</v>
      </c>
      <c r="L7" s="79"/>
      <c r="M7" s="48" t="s">
        <v>4</v>
      </c>
      <c r="N7" s="48" t="s">
        <v>2</v>
      </c>
      <c r="O7" s="48" t="s">
        <v>1</v>
      </c>
      <c r="P7" s="48" t="s">
        <v>3</v>
      </c>
      <c r="Q7" s="48" t="s">
        <v>0</v>
      </c>
      <c r="R7" s="48" t="s">
        <v>5</v>
      </c>
      <c r="S7" s="48" t="s">
        <v>6</v>
      </c>
      <c r="T7" s="48" t="s">
        <v>7</v>
      </c>
      <c r="U7" s="48" t="s">
        <v>115</v>
      </c>
    </row>
    <row r="8" spans="5:21" ht="38.25">
      <c r="E8" s="70" t="s">
        <v>131</v>
      </c>
      <c r="F8" s="68">
        <v>33</v>
      </c>
      <c r="G8" s="68">
        <v>26</v>
      </c>
      <c r="H8" s="56">
        <f>+(G8*100)/F8</f>
        <v>78.78787878787878</v>
      </c>
      <c r="I8" s="72">
        <v>95</v>
      </c>
      <c r="J8" s="49" t="s">
        <v>132</v>
      </c>
      <c r="K8" s="74">
        <v>82.21</v>
      </c>
      <c r="L8" s="75"/>
      <c r="M8" s="68">
        <v>4</v>
      </c>
      <c r="N8" s="68">
        <v>2</v>
      </c>
      <c r="O8" s="68">
        <v>9</v>
      </c>
      <c r="P8" s="68">
        <v>7</v>
      </c>
      <c r="Q8" s="68">
        <v>2</v>
      </c>
      <c r="R8" s="68">
        <v>4</v>
      </c>
      <c r="S8" s="68">
        <v>4</v>
      </c>
      <c r="T8" s="68">
        <v>1</v>
      </c>
      <c r="U8" s="68" t="s">
        <v>134</v>
      </c>
    </row>
    <row r="9" spans="5:21" ht="26.25" thickBot="1">
      <c r="E9" s="71"/>
      <c r="F9" s="69"/>
      <c r="G9" s="69"/>
      <c r="H9" s="57"/>
      <c r="I9" s="73"/>
      <c r="J9" s="50" t="s">
        <v>133</v>
      </c>
      <c r="K9" s="76"/>
      <c r="L9" s="77"/>
      <c r="M9" s="69"/>
      <c r="N9" s="69"/>
      <c r="O9" s="69"/>
      <c r="P9" s="69"/>
      <c r="Q9" s="69"/>
      <c r="R9" s="69"/>
      <c r="S9" s="69"/>
      <c r="T9" s="69"/>
      <c r="U9" s="69"/>
    </row>
    <row r="10" spans="5:21" ht="39" thickBot="1">
      <c r="E10" s="51" t="s">
        <v>135</v>
      </c>
      <c r="F10" s="52">
        <v>33</v>
      </c>
      <c r="G10" s="52">
        <v>5</v>
      </c>
      <c r="H10" s="56">
        <f aca="true" t="shared" si="0" ref="H10:H16">+(G10*100)/F10</f>
        <v>15.151515151515152</v>
      </c>
      <c r="I10" s="53">
        <v>95</v>
      </c>
      <c r="J10" s="50" t="s">
        <v>133</v>
      </c>
      <c r="K10" s="63">
        <v>66.97</v>
      </c>
      <c r="L10" s="64"/>
      <c r="M10" s="52">
        <v>1</v>
      </c>
      <c r="N10" s="52">
        <v>3</v>
      </c>
      <c r="O10" s="52">
        <v>3</v>
      </c>
      <c r="P10" s="52">
        <v>10</v>
      </c>
      <c r="Q10" s="52">
        <v>5</v>
      </c>
      <c r="R10" s="52">
        <v>4</v>
      </c>
      <c r="S10" s="52">
        <v>2</v>
      </c>
      <c r="T10" s="52">
        <v>4</v>
      </c>
      <c r="U10" s="52">
        <v>1</v>
      </c>
    </row>
    <row r="11" spans="5:21" ht="39" thickBot="1">
      <c r="E11" s="70" t="s">
        <v>136</v>
      </c>
      <c r="F11" s="68">
        <v>33</v>
      </c>
      <c r="G11" s="68">
        <v>21</v>
      </c>
      <c r="H11" s="56">
        <f t="shared" si="0"/>
        <v>63.63636363636363</v>
      </c>
      <c r="I11" s="72">
        <v>95</v>
      </c>
      <c r="J11" s="49" t="s">
        <v>132</v>
      </c>
      <c r="K11" s="74">
        <v>82</v>
      </c>
      <c r="L11" s="75"/>
      <c r="M11" s="68">
        <v>2</v>
      </c>
      <c r="N11" s="68">
        <v>3</v>
      </c>
      <c r="O11" s="68">
        <v>6</v>
      </c>
      <c r="P11" s="68">
        <v>8</v>
      </c>
      <c r="Q11" s="68">
        <v>7</v>
      </c>
      <c r="R11" s="68">
        <v>3</v>
      </c>
      <c r="S11" s="68">
        <v>2</v>
      </c>
      <c r="T11" s="68">
        <v>2</v>
      </c>
      <c r="U11" s="68">
        <v>0</v>
      </c>
    </row>
    <row r="12" spans="5:21" ht="26.25" thickBot="1">
      <c r="E12" s="71"/>
      <c r="F12" s="69"/>
      <c r="G12" s="69"/>
      <c r="H12" s="56" t="e">
        <f t="shared" si="0"/>
        <v>#DIV/0!</v>
      </c>
      <c r="I12" s="73"/>
      <c r="J12" s="50" t="s">
        <v>133</v>
      </c>
      <c r="K12" s="76"/>
      <c r="L12" s="77"/>
      <c r="M12" s="69"/>
      <c r="N12" s="69"/>
      <c r="O12" s="69"/>
      <c r="P12" s="69"/>
      <c r="Q12" s="69"/>
      <c r="R12" s="69"/>
      <c r="S12" s="69"/>
      <c r="T12" s="69"/>
      <c r="U12" s="69"/>
    </row>
    <row r="13" spans="5:21" ht="39" thickBot="1">
      <c r="E13" s="51" t="s">
        <v>137</v>
      </c>
      <c r="F13" s="52">
        <v>33</v>
      </c>
      <c r="G13" s="52">
        <v>14</v>
      </c>
      <c r="H13" s="56">
        <f t="shared" si="0"/>
        <v>42.42424242424242</v>
      </c>
      <c r="I13" s="53">
        <v>95</v>
      </c>
      <c r="J13" s="50" t="s">
        <v>132</v>
      </c>
      <c r="K13" s="63">
        <v>75.1</v>
      </c>
      <c r="L13" s="64"/>
      <c r="M13" s="52">
        <v>2</v>
      </c>
      <c r="N13" s="52">
        <v>5</v>
      </c>
      <c r="O13" s="52">
        <v>6</v>
      </c>
      <c r="P13" s="52">
        <v>4</v>
      </c>
      <c r="Q13" s="52">
        <v>5</v>
      </c>
      <c r="R13" s="52">
        <v>6</v>
      </c>
      <c r="S13" s="52">
        <v>4</v>
      </c>
      <c r="T13" s="52">
        <v>1</v>
      </c>
      <c r="U13" s="52">
        <v>0</v>
      </c>
    </row>
    <row r="14" spans="5:21" ht="39" thickBot="1">
      <c r="E14" s="51" t="s">
        <v>138</v>
      </c>
      <c r="F14" s="52">
        <v>6</v>
      </c>
      <c r="G14" s="52">
        <v>2</v>
      </c>
      <c r="H14" s="56">
        <f t="shared" si="0"/>
        <v>33.333333333333336</v>
      </c>
      <c r="I14" s="53">
        <v>79</v>
      </c>
      <c r="J14" s="50" t="s">
        <v>139</v>
      </c>
      <c r="K14" s="63">
        <v>74.47</v>
      </c>
      <c r="L14" s="64"/>
      <c r="M14" s="52">
        <v>0</v>
      </c>
      <c r="N14" s="52">
        <v>0</v>
      </c>
      <c r="O14" s="52">
        <v>1</v>
      </c>
      <c r="P14" s="52">
        <v>1</v>
      </c>
      <c r="Q14" s="52">
        <v>3</v>
      </c>
      <c r="R14" s="52">
        <v>1</v>
      </c>
      <c r="S14" s="52">
        <v>0</v>
      </c>
      <c r="T14" s="52">
        <v>0</v>
      </c>
      <c r="U14" s="52">
        <v>0</v>
      </c>
    </row>
    <row r="15" spans="5:21" ht="39" thickBot="1">
      <c r="E15" s="51" t="s">
        <v>140</v>
      </c>
      <c r="F15" s="52">
        <v>21</v>
      </c>
      <c r="G15" s="52">
        <v>10</v>
      </c>
      <c r="H15" s="56">
        <f t="shared" si="0"/>
        <v>47.61904761904762</v>
      </c>
      <c r="I15" s="53">
        <v>95</v>
      </c>
      <c r="J15" s="50" t="s">
        <v>132</v>
      </c>
      <c r="K15" s="63">
        <v>76</v>
      </c>
      <c r="L15" s="64"/>
      <c r="M15" s="52">
        <v>1</v>
      </c>
      <c r="N15" s="52">
        <v>4</v>
      </c>
      <c r="O15" s="52">
        <v>4</v>
      </c>
      <c r="P15" s="52">
        <v>1</v>
      </c>
      <c r="Q15" s="52">
        <v>6</v>
      </c>
      <c r="R15" s="52">
        <v>3</v>
      </c>
      <c r="S15" s="52">
        <v>1</v>
      </c>
      <c r="T15" s="52">
        <v>1</v>
      </c>
      <c r="U15" s="52">
        <v>0</v>
      </c>
    </row>
    <row r="16" spans="5:21" ht="51.75" thickBot="1">
      <c r="E16" s="51" t="s">
        <v>141</v>
      </c>
      <c r="F16" s="52">
        <v>6</v>
      </c>
      <c r="G16" s="52">
        <v>6</v>
      </c>
      <c r="H16" s="56">
        <f t="shared" si="0"/>
        <v>100</v>
      </c>
      <c r="I16" s="53">
        <v>96</v>
      </c>
      <c r="J16" s="50" t="s">
        <v>133</v>
      </c>
      <c r="K16" s="63">
        <v>84.59</v>
      </c>
      <c r="L16" s="64"/>
      <c r="M16" s="52">
        <v>1</v>
      </c>
      <c r="N16" s="52">
        <v>0</v>
      </c>
      <c r="O16" s="52">
        <v>0</v>
      </c>
      <c r="P16" s="52">
        <v>1</v>
      </c>
      <c r="Q16" s="52">
        <v>0</v>
      </c>
      <c r="R16" s="52">
        <v>4</v>
      </c>
      <c r="S16" s="52">
        <v>0</v>
      </c>
      <c r="T16" s="52">
        <v>0</v>
      </c>
      <c r="U16" s="52">
        <v>0</v>
      </c>
    </row>
    <row r="17" spans="5:21" ht="27.75" customHeight="1" thickBot="1">
      <c r="E17" s="65"/>
      <c r="F17" s="66"/>
      <c r="G17" s="66"/>
      <c r="H17" s="66"/>
      <c r="I17" s="66"/>
      <c r="J17" s="67"/>
      <c r="K17" s="52" t="s">
        <v>142</v>
      </c>
      <c r="L17" s="54"/>
      <c r="M17" s="55">
        <f>SUM(M8:M16)</f>
        <v>11</v>
      </c>
      <c r="N17" s="55">
        <f aca="true" t="shared" si="1" ref="N17:U17">SUM(N8:N16)</f>
        <v>17</v>
      </c>
      <c r="O17" s="55">
        <f t="shared" si="1"/>
        <v>29</v>
      </c>
      <c r="P17" s="55">
        <f t="shared" si="1"/>
        <v>32</v>
      </c>
      <c r="Q17" s="55">
        <f t="shared" si="1"/>
        <v>28</v>
      </c>
      <c r="R17" s="55">
        <f t="shared" si="1"/>
        <v>25</v>
      </c>
      <c r="S17" s="55">
        <f t="shared" si="1"/>
        <v>13</v>
      </c>
      <c r="T17" s="55">
        <f t="shared" si="1"/>
        <v>9</v>
      </c>
      <c r="U17" s="55">
        <f t="shared" si="1"/>
        <v>1</v>
      </c>
    </row>
  </sheetData>
  <mergeCells count="35">
    <mergeCell ref="K7:L7"/>
    <mergeCell ref="E8:E9"/>
    <mergeCell ref="F8:F9"/>
    <mergeCell ref="G8:G9"/>
    <mergeCell ref="I8:I9"/>
    <mergeCell ref="K8:L9"/>
    <mergeCell ref="S8:S9"/>
    <mergeCell ref="T8:T9"/>
    <mergeCell ref="U8:U9"/>
    <mergeCell ref="K10:L10"/>
    <mergeCell ref="E11:E12"/>
    <mergeCell ref="F11:F12"/>
    <mergeCell ref="G11:G12"/>
    <mergeCell ref="I11:I12"/>
    <mergeCell ref="K11:L12"/>
    <mergeCell ref="M8:M9"/>
    <mergeCell ref="N8:N9"/>
    <mergeCell ref="O8:O9"/>
    <mergeCell ref="P8:P9"/>
    <mergeCell ref="Q8:Q9"/>
    <mergeCell ref="R8:R9"/>
    <mergeCell ref="K16:L16"/>
    <mergeCell ref="E17:J17"/>
    <mergeCell ref="S11:S12"/>
    <mergeCell ref="T11:T12"/>
    <mergeCell ref="U11:U12"/>
    <mergeCell ref="K13:L13"/>
    <mergeCell ref="K14:L14"/>
    <mergeCell ref="K15:L15"/>
    <mergeCell ref="M11:M12"/>
    <mergeCell ref="N11:N12"/>
    <mergeCell ref="O11:O12"/>
    <mergeCell ref="P11:P12"/>
    <mergeCell ref="Q11:Q12"/>
    <mergeCell ref="R11:R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kavita</dc:creator>
  <cp:keywords/>
  <dc:description/>
  <cp:lastModifiedBy>KAVITA</cp:lastModifiedBy>
  <cp:lastPrinted>2021-07-19T04:20:53Z</cp:lastPrinted>
  <dcterms:created xsi:type="dcterms:W3CDTF">2016-05-21T06:16:39Z</dcterms:created>
  <dcterms:modified xsi:type="dcterms:W3CDTF">2021-08-03T05:07:52Z</dcterms:modified>
  <cp:category/>
  <cp:version/>
  <cp:contentType/>
  <cp:contentStatus/>
</cp:coreProperties>
</file>