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defaultThemeVersion="124226"/>
  <bookViews>
    <workbookView xWindow="65416" yWindow="65416" windowWidth="24240" windowHeight="13140" activeTab="0"/>
  </bookViews>
  <sheets>
    <sheet name="Science" sheetId="2" r:id="rId1"/>
    <sheet name="Sheet1" sheetId="29" r:id="rId2"/>
    <sheet name="Comm" sheetId="3" r:id="rId3"/>
    <sheet name="Comm (2)" sheetId="26" r:id="rId4"/>
    <sheet name="Science (2)" sheetId="27" r:id="rId5"/>
    <sheet name="Sheet3" sheetId="28" r:id="rId6"/>
    <sheet name="Science (DISE BK" sheetId="30" r:id="rId7"/>
    <sheet name="Comm (DISE BK" sheetId="31" r:id="rId8"/>
  </sheets>
  <definedNames/>
  <calcPr calcId="191029"/>
</workbook>
</file>

<file path=xl/sharedStrings.xml><?xml version="1.0" encoding="utf-8"?>
<sst xmlns="http://schemas.openxmlformats.org/spreadsheetml/2006/main" count="2351" uniqueCount="154">
  <si>
    <t>C1</t>
  </si>
  <si>
    <t>B1</t>
  </si>
  <si>
    <t>A2</t>
  </si>
  <si>
    <t>B2</t>
  </si>
  <si>
    <t>A1</t>
  </si>
  <si>
    <t>C2</t>
  </si>
  <si>
    <t>D1</t>
  </si>
  <si>
    <t>D2</t>
  </si>
  <si>
    <t>RESULT-CBSE CLASS-XIIth ( SCIENCE)</t>
  </si>
  <si>
    <t>083</t>
  </si>
  <si>
    <t>044</t>
  </si>
  <si>
    <t>041</t>
  </si>
  <si>
    <t>042</t>
  </si>
  <si>
    <t>043</t>
  </si>
  <si>
    <t>Roll no</t>
  </si>
  <si>
    <t>Eng</t>
  </si>
  <si>
    <t>Hin</t>
  </si>
  <si>
    <t>Comp</t>
  </si>
  <si>
    <t>Bio</t>
  </si>
  <si>
    <t>Mat</t>
  </si>
  <si>
    <t>Phy</t>
  </si>
  <si>
    <t>Chem</t>
  </si>
  <si>
    <t>Tot</t>
  </si>
  <si>
    <t>Per</t>
  </si>
  <si>
    <t>Result</t>
  </si>
  <si>
    <t>Div</t>
  </si>
  <si>
    <t>Pass</t>
  </si>
  <si>
    <t>I</t>
  </si>
  <si>
    <t>II</t>
  </si>
  <si>
    <t>RANK HOLDERS</t>
  </si>
  <si>
    <t>BAL BHARATI PUBLIC SCHOOL, CRWS NISHATPURA, BHOPAL</t>
  </si>
  <si>
    <t>RESULT-CBSE CLASS-XIIth ( COMMERCE)</t>
  </si>
  <si>
    <t>030</t>
  </si>
  <si>
    <t>054</t>
  </si>
  <si>
    <t>055</t>
  </si>
  <si>
    <t>Name of Candidate</t>
  </si>
  <si>
    <t>Eco</t>
  </si>
  <si>
    <t>Bus</t>
  </si>
  <si>
    <t>Acc</t>
  </si>
  <si>
    <t>BAL BHARATI PUBLIC SCHOOL,CRWS NISHATPURA, BHOPAL.</t>
  </si>
  <si>
    <t>E</t>
  </si>
  <si>
    <t>Science</t>
  </si>
  <si>
    <t>Commerce</t>
  </si>
  <si>
    <t>Hindi</t>
  </si>
  <si>
    <t>Maths</t>
  </si>
  <si>
    <t>B.St.</t>
  </si>
  <si>
    <t>Total</t>
  </si>
  <si>
    <t>%</t>
  </si>
  <si>
    <t>Comm</t>
  </si>
  <si>
    <t>COMP</t>
  </si>
  <si>
    <t>Student's Name</t>
  </si>
  <si>
    <t>SESSION-2018-2019</t>
  </si>
  <si>
    <t xml:space="preserve">Aayush Sharma </t>
  </si>
  <si>
    <t>Akhil Prajapati</t>
  </si>
  <si>
    <t>Aman Kumar Yadav</t>
  </si>
  <si>
    <t>Aman Singh Rathi</t>
  </si>
  <si>
    <t xml:space="preserve">Amit Kumar Sharma </t>
  </si>
  <si>
    <t>Aniket Kushwaha</t>
  </si>
  <si>
    <t>Anjali Singh Kushwaha</t>
  </si>
  <si>
    <t>Anushka Singh</t>
  </si>
  <si>
    <t>Ashish Patel</t>
  </si>
  <si>
    <t>Ashita Sahu</t>
  </si>
  <si>
    <t>Ashutosh Singh Parihar</t>
  </si>
  <si>
    <t>Avnish Pandey</t>
  </si>
  <si>
    <t xml:space="preserve">Ayush Jha </t>
  </si>
  <si>
    <t>Deepali Javriya</t>
  </si>
  <si>
    <t>Deepesh Ku Singh</t>
  </si>
  <si>
    <t>Devansh Mishra</t>
  </si>
  <si>
    <t>Devanshi Arora</t>
  </si>
  <si>
    <t>Himanshi Lodhi</t>
  </si>
  <si>
    <t>Jatin Kumar</t>
  </si>
  <si>
    <t>Jayesh Sharma</t>
  </si>
  <si>
    <t>Kanak Singh Thakur</t>
  </si>
  <si>
    <t xml:space="preserve">Naini Soni </t>
  </si>
  <si>
    <t>Parv Jain</t>
  </si>
  <si>
    <t>Poornima Sahu</t>
  </si>
  <si>
    <t>Prashant K Dubey</t>
  </si>
  <si>
    <t>Rabiya Ansari</t>
  </si>
  <si>
    <t>Rhythm Chaurasia</t>
  </si>
  <si>
    <t>Rupanshu Tamrakar</t>
  </si>
  <si>
    <t>Sankalp Vyas</t>
  </si>
  <si>
    <t>Shivam Doharey</t>
  </si>
  <si>
    <t>Shruti Katulkar</t>
  </si>
  <si>
    <t>Sourabh Godbole</t>
  </si>
  <si>
    <t>Sumit Sharma</t>
  </si>
  <si>
    <t>Tanusha Thakur</t>
  </si>
  <si>
    <t>Tanvi Patil</t>
  </si>
  <si>
    <t>Vivek Verma</t>
  </si>
  <si>
    <t>Yogesh Sharma</t>
  </si>
  <si>
    <t>Abhishek Yadav</t>
  </si>
  <si>
    <t>Adarsh Khare</t>
  </si>
  <si>
    <t>Aditya Singh Chauhan</t>
  </si>
  <si>
    <t>Akash Verma</t>
  </si>
  <si>
    <t>Akshay Vishwakarma</t>
  </si>
  <si>
    <t>Apeksha Biwalkar</t>
  </si>
  <si>
    <t>Bharat Sahu</t>
  </si>
  <si>
    <t xml:space="preserve">Bhavesh Sahu </t>
  </si>
  <si>
    <t>Bhawana S Portey</t>
  </si>
  <si>
    <t>Deepanshu Lomare</t>
  </si>
  <si>
    <t>Divya Kirsan</t>
  </si>
  <si>
    <t>Esha Godambe</t>
  </si>
  <si>
    <t>Geetanjali Yadav</t>
  </si>
  <si>
    <t>Harsh Burman</t>
  </si>
  <si>
    <t>Harsha Yadav</t>
  </si>
  <si>
    <t xml:space="preserve">Harshika Chouksey </t>
  </si>
  <si>
    <t>Hartik Sonawane</t>
  </si>
  <si>
    <t xml:space="preserve">Hitesh Dehariya </t>
  </si>
  <si>
    <t>Lipika Bijor</t>
  </si>
  <si>
    <t>Luvnika Parihar</t>
  </si>
  <si>
    <t>Mahima Joshi</t>
  </si>
  <si>
    <t>Mayank Kumar Mohabiya</t>
  </si>
  <si>
    <t>Palak Saxena</t>
  </si>
  <si>
    <t>Pragati Choubey</t>
  </si>
  <si>
    <t>Prinkesh Shravan</t>
  </si>
  <si>
    <t>Priya Sen</t>
  </si>
  <si>
    <t xml:space="preserve">Rinki Sharma </t>
  </si>
  <si>
    <t>Ritu Kushwaha</t>
  </si>
  <si>
    <t>Riya Purohit</t>
  </si>
  <si>
    <t>Shivi Sharma</t>
  </si>
  <si>
    <t>Shushmita Nemade</t>
  </si>
  <si>
    <t>Siddhesh Thakur</t>
  </si>
  <si>
    <t>Sonali Sahu</t>
  </si>
  <si>
    <t>Sumit Pandey</t>
  </si>
  <si>
    <t>Swagata Samanta</t>
  </si>
  <si>
    <t>Yashika Bhargava</t>
  </si>
  <si>
    <t>Yashika Saxena</t>
  </si>
  <si>
    <t>FTE</t>
  </si>
  <si>
    <t>FAIL</t>
  </si>
  <si>
    <t>PASS</t>
  </si>
  <si>
    <t>SUBJECT</t>
  </si>
  <si>
    <t>NO. OF STUDENTS  APPEARED</t>
  </si>
  <si>
    <t>NO. OF DISTN</t>
  </si>
  <si>
    <t>%AGE (OF DISTN)</t>
  </si>
  <si>
    <t>HIGHEST SCORE</t>
  </si>
  <si>
    <t>NAME OF THE STUDENT</t>
  </si>
  <si>
    <t>SUBJECT AVG</t>
  </si>
  <si>
    <t>ENGLISH CORE 301</t>
  </si>
  <si>
    <t>HINDI 302</t>
  </si>
  <si>
    <t>MATHEMATICS 41</t>
  </si>
  <si>
    <t>PHYSICS  42</t>
  </si>
  <si>
    <t>CHEMISTRY  43</t>
  </si>
  <si>
    <t>BIOLOGY  44</t>
  </si>
  <si>
    <t>Ashutosh Singh</t>
  </si>
  <si>
    <t>COMPUTER SCIENCE  83</t>
  </si>
  <si>
    <t>Ayush Jha</t>
  </si>
  <si>
    <t>TOTAL</t>
  </si>
  <si>
    <t>COMMERCE</t>
  </si>
  <si>
    <t>Boy</t>
  </si>
  <si>
    <t>Gen</t>
  </si>
  <si>
    <t>OBC</t>
  </si>
  <si>
    <t>GIRL</t>
  </si>
  <si>
    <t>SC</t>
  </si>
  <si>
    <t xml:space="preserve">Girl </t>
  </si>
  <si>
    <t>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</si>
</sst>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9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 quotePrefix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9" fillId="0" borderId="0" xfId="0" applyFont="1" applyFill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" fontId="21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19" fillId="0" borderId="0" xfId="0" applyFont="1" applyFill="1" applyBorder="1" applyAlignment="1">
      <alignment horizontal="left"/>
    </xf>
    <xf numFmtId="164" fontId="19" fillId="0" borderId="0" xfId="15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0" fillId="34" borderId="10" xfId="0" applyFont="1" applyFill="1" applyBorder="1"/>
    <xf numFmtId="0" fontId="18" fillId="34" borderId="10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4" borderId="0" xfId="0" applyFont="1" applyFill="1"/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8" fillId="34" borderId="0" xfId="0" applyFont="1" applyFill="1" applyAlignment="1" quotePrefix="1">
      <alignment horizontal="center"/>
    </xf>
    <xf numFmtId="0" fontId="19" fillId="34" borderId="0" xfId="0" applyFont="1" applyFill="1" applyBorder="1"/>
    <xf numFmtId="0" fontId="21" fillId="34" borderId="0" xfId="0" applyFont="1" applyFill="1" applyBorder="1" applyAlignment="1">
      <alignment horizontal="center"/>
    </xf>
    <xf numFmtId="1" fontId="21" fillId="34" borderId="0" xfId="0" applyNumberFormat="1" applyFont="1" applyFill="1" applyBorder="1"/>
    <xf numFmtId="0" fontId="18" fillId="34" borderId="0" xfId="0" applyFont="1" applyFill="1" applyBorder="1" applyAlignment="1">
      <alignment horizontal="center"/>
    </xf>
    <xf numFmtId="2" fontId="21" fillId="34" borderId="0" xfId="0" applyNumberFormat="1" applyFont="1" applyFill="1" applyBorder="1" applyAlignment="1">
      <alignment horizontal="center"/>
    </xf>
    <xf numFmtId="2" fontId="18" fillId="34" borderId="0" xfId="0" applyNumberFormat="1" applyFont="1" applyFill="1" applyBorder="1" applyAlignment="1">
      <alignment horizontal="center"/>
    </xf>
    <xf numFmtId="0" fontId="18" fillId="34" borderId="0" xfId="0" applyFont="1" applyFill="1" applyBorder="1"/>
    <xf numFmtId="0" fontId="19" fillId="34" borderId="10" xfId="0" applyFont="1" applyFill="1" applyBorder="1" applyAlignment="1">
      <alignment horizontal="center"/>
    </xf>
    <xf numFmtId="10" fontId="18" fillId="34" borderId="0" xfId="0" applyNumberFormat="1" applyFont="1" applyFill="1" applyAlignment="1">
      <alignment horizontal="center"/>
    </xf>
    <xf numFmtId="164" fontId="18" fillId="34" borderId="0" xfId="15" applyNumberFormat="1" applyFont="1" applyFill="1" applyAlignment="1">
      <alignment horizontal="center"/>
    </xf>
    <xf numFmtId="0" fontId="19" fillId="34" borderId="0" xfId="0" applyFont="1" applyFill="1" applyAlignment="1">
      <alignment horizontal="left"/>
    </xf>
    <xf numFmtId="0" fontId="21" fillId="33" borderId="10" xfId="0" applyFont="1" applyFill="1" applyBorder="1"/>
    <xf numFmtId="0" fontId="18" fillId="33" borderId="0" xfId="0" applyFont="1" applyFill="1"/>
    <xf numFmtId="2" fontId="18" fillId="0" borderId="0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0" fillId="35" borderId="10" xfId="0" applyFont="1" applyFill="1" applyBorder="1"/>
    <xf numFmtId="0" fontId="18" fillId="35" borderId="10" xfId="0" applyFont="1" applyFill="1" applyBorder="1" applyAlignment="1">
      <alignment horizontal="center"/>
    </xf>
    <xf numFmtId="0" fontId="21" fillId="35" borderId="10" xfId="0" applyFont="1" applyFill="1" applyBorder="1"/>
    <xf numFmtId="0" fontId="18" fillId="0" borderId="0" xfId="0" applyFont="1" applyFill="1" applyAlignment="1" quotePrefix="1">
      <alignment horizontal="center"/>
    </xf>
    <xf numFmtId="0" fontId="0" fillId="0" borderId="10" xfId="0" applyFont="1" applyFill="1" applyBorder="1"/>
    <xf numFmtId="0" fontId="19" fillId="0" borderId="0" xfId="0" applyFont="1" applyFill="1" applyBorder="1"/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9" fillId="0" borderId="10" xfId="0" applyFont="1" applyFill="1" applyBorder="1" applyAlignment="1">
      <alignment horizontal="center"/>
    </xf>
    <xf numFmtId="10" fontId="18" fillId="0" borderId="0" xfId="0" applyNumberFormat="1" applyFont="1" applyFill="1" applyAlignment="1">
      <alignment horizontal="center"/>
    </xf>
    <xf numFmtId="164" fontId="18" fillId="0" borderId="0" xfId="15" applyNumberFormat="1" applyFont="1" applyFill="1" applyAlignment="1">
      <alignment horizontal="center"/>
    </xf>
    <xf numFmtId="0" fontId="0" fillId="33" borderId="10" xfId="0" applyFont="1" applyFill="1" applyBorder="1"/>
    <xf numFmtId="0" fontId="18" fillId="34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4"/>
  <sheetViews>
    <sheetView tabSelected="1" workbookViewId="0" topLeftCell="A1">
      <pane xSplit="11" ySplit="14" topLeftCell="L15" activePane="bottomRight" state="frozen"/>
      <selection pane="topRight" activeCell="L1" sqref="L1"/>
      <selection pane="bottomLeft" activeCell="A15" sqref="A15"/>
      <selection pane="bottomRight" activeCell="C6" sqref="C6"/>
    </sheetView>
  </sheetViews>
  <sheetFormatPr defaultColWidth="9.140625" defaultRowHeight="15"/>
  <cols>
    <col min="1" max="1" width="9.28125" style="28" bestFit="1" customWidth="1"/>
    <col min="2" max="2" width="11.28125" style="43" bestFit="1" customWidth="1"/>
    <col min="3" max="3" width="24.8515625" style="43" customWidth="1"/>
    <col min="4" max="4" width="8.28125" style="28" customWidth="1"/>
    <col min="5" max="5" width="6.8515625" style="28" customWidth="1"/>
    <col min="6" max="6" width="6.140625" style="28" customWidth="1"/>
    <col min="7" max="7" width="5.8515625" style="28" customWidth="1"/>
    <col min="8" max="8" width="7.421875" style="28" customWidth="1"/>
    <col min="9" max="9" width="6.7109375" style="28" customWidth="1"/>
    <col min="10" max="10" width="7.140625" style="28" customWidth="1"/>
    <col min="11" max="11" width="6.421875" style="28" customWidth="1"/>
    <col min="12" max="12" width="7.421875" style="28" customWidth="1"/>
    <col min="13" max="13" width="6.00390625" style="28" customWidth="1"/>
    <col min="14" max="14" width="6.57421875" style="28" customWidth="1"/>
    <col min="15" max="15" width="6.421875" style="28" customWidth="1"/>
    <col min="16" max="16" width="7.00390625" style="28" customWidth="1"/>
    <col min="17" max="17" width="6.7109375" style="28" customWidth="1"/>
    <col min="18" max="19" width="9.28125" style="28" bestFit="1" customWidth="1"/>
    <col min="20" max="21" width="9.140625" style="28" customWidth="1"/>
    <col min="22" max="16384" width="9.140625" style="29" customWidth="1"/>
  </cols>
  <sheetData>
    <row r="1" spans="2:21" ht="15">
      <c r="B1" s="69" t="s">
        <v>30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2:21" ht="15">
      <c r="B2" s="70" t="s">
        <v>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2:21" ht="15">
      <c r="B3" s="70" t="s">
        <v>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15">
      <c r="B4" s="30"/>
      <c r="C4" s="30"/>
      <c r="D4" s="31">
        <v>301</v>
      </c>
      <c r="E4" s="31">
        <v>301</v>
      </c>
      <c r="F4" s="31">
        <v>302</v>
      </c>
      <c r="G4" s="31">
        <v>302</v>
      </c>
      <c r="H4" s="32" t="s">
        <v>9</v>
      </c>
      <c r="I4" s="32" t="s">
        <v>9</v>
      </c>
      <c r="J4" s="32" t="s">
        <v>10</v>
      </c>
      <c r="K4" s="32" t="s">
        <v>10</v>
      </c>
      <c r="L4" s="32" t="s">
        <v>11</v>
      </c>
      <c r="M4" s="32" t="s">
        <v>11</v>
      </c>
      <c r="N4" s="32" t="s">
        <v>12</v>
      </c>
      <c r="O4" s="32" t="s">
        <v>12</v>
      </c>
      <c r="P4" s="32" t="s">
        <v>13</v>
      </c>
      <c r="Q4" s="32" t="s">
        <v>13</v>
      </c>
      <c r="R4" s="31"/>
      <c r="S4" s="31"/>
      <c r="T4" s="31"/>
      <c r="U4" s="31"/>
    </row>
    <row r="5" spans="2:21" ht="15">
      <c r="B5" s="27" t="s">
        <v>14</v>
      </c>
      <c r="C5" s="27" t="s">
        <v>50</v>
      </c>
      <c r="D5" s="27" t="s">
        <v>15</v>
      </c>
      <c r="E5" s="27" t="s">
        <v>15</v>
      </c>
      <c r="F5" s="27" t="s">
        <v>16</v>
      </c>
      <c r="G5" s="27" t="s">
        <v>16</v>
      </c>
      <c r="H5" s="27" t="s">
        <v>17</v>
      </c>
      <c r="I5" s="27" t="s">
        <v>17</v>
      </c>
      <c r="J5" s="27" t="s">
        <v>18</v>
      </c>
      <c r="K5" s="27" t="s">
        <v>18</v>
      </c>
      <c r="L5" s="27" t="s">
        <v>19</v>
      </c>
      <c r="M5" s="27" t="s">
        <v>19</v>
      </c>
      <c r="N5" s="27" t="s">
        <v>20</v>
      </c>
      <c r="O5" s="27" t="s">
        <v>20</v>
      </c>
      <c r="P5" s="27" t="s">
        <v>21</v>
      </c>
      <c r="Q5" s="27" t="s">
        <v>21</v>
      </c>
      <c r="R5" s="27" t="s">
        <v>22</v>
      </c>
      <c r="S5" s="27" t="s">
        <v>23</v>
      </c>
      <c r="T5" s="27" t="s">
        <v>24</v>
      </c>
      <c r="U5" s="27" t="s">
        <v>25</v>
      </c>
    </row>
    <row r="6" spans="1:21" ht="15">
      <c r="A6" s="28">
        <v>1</v>
      </c>
      <c r="B6" s="25">
        <v>1691646</v>
      </c>
      <c r="C6" s="26" t="s">
        <v>52</v>
      </c>
      <c r="D6" s="25">
        <v>75</v>
      </c>
      <c r="E6" s="25" t="s">
        <v>3</v>
      </c>
      <c r="F6" s="25"/>
      <c r="G6" s="25"/>
      <c r="H6" s="27">
        <v>88</v>
      </c>
      <c r="I6" s="27" t="s">
        <v>1</v>
      </c>
      <c r="J6" s="27"/>
      <c r="K6" s="27"/>
      <c r="L6" s="25">
        <v>82</v>
      </c>
      <c r="M6" s="25" t="s">
        <v>1</v>
      </c>
      <c r="N6" s="25">
        <v>61</v>
      </c>
      <c r="O6" s="25" t="s">
        <v>5</v>
      </c>
      <c r="P6" s="25">
        <v>62</v>
      </c>
      <c r="Q6" s="25" t="s">
        <v>5</v>
      </c>
      <c r="R6" s="27">
        <f aca="true" t="shared" si="0" ref="R6:R42">+D6+F6+H6+J6+L6+N6+P6</f>
        <v>368</v>
      </c>
      <c r="S6" s="27">
        <f aca="true" t="shared" si="1" ref="S6:S42">+(D6+F6+H6+J6+L6+N6+P6)*100/500</f>
        <v>73.6</v>
      </c>
      <c r="T6" s="27" t="s">
        <v>26</v>
      </c>
      <c r="U6" s="27" t="s">
        <v>27</v>
      </c>
    </row>
    <row r="7" spans="1:21" ht="15">
      <c r="A7" s="28">
        <f>+A6+1</f>
        <v>2</v>
      </c>
      <c r="B7" s="25">
        <v>1691647</v>
      </c>
      <c r="C7" s="26" t="s">
        <v>53</v>
      </c>
      <c r="D7" s="25">
        <v>51</v>
      </c>
      <c r="E7" s="25" t="s">
        <v>6</v>
      </c>
      <c r="F7" s="25">
        <v>63</v>
      </c>
      <c r="G7" s="25" t="s">
        <v>6</v>
      </c>
      <c r="H7" s="27"/>
      <c r="I7" s="27"/>
      <c r="J7" s="27"/>
      <c r="K7" s="27"/>
      <c r="L7" s="25">
        <v>35</v>
      </c>
      <c r="M7" s="25" t="s">
        <v>7</v>
      </c>
      <c r="N7" s="25">
        <v>48</v>
      </c>
      <c r="O7" s="25" t="s">
        <v>7</v>
      </c>
      <c r="P7" s="25">
        <v>48</v>
      </c>
      <c r="Q7" s="25" t="s">
        <v>7</v>
      </c>
      <c r="R7" s="27">
        <f t="shared" si="0"/>
        <v>245</v>
      </c>
      <c r="S7" s="27">
        <f t="shared" si="1"/>
        <v>49</v>
      </c>
      <c r="T7" s="27" t="s">
        <v>26</v>
      </c>
      <c r="U7" s="27" t="s">
        <v>28</v>
      </c>
    </row>
    <row r="8" spans="1:21" ht="15">
      <c r="A8" s="28">
        <f>+A7+1</f>
        <v>3</v>
      </c>
      <c r="B8" s="25">
        <v>1691648</v>
      </c>
      <c r="C8" s="26" t="s">
        <v>55</v>
      </c>
      <c r="D8" s="25">
        <v>76</v>
      </c>
      <c r="E8" s="25" t="s">
        <v>3</v>
      </c>
      <c r="F8" s="25"/>
      <c r="G8" s="25"/>
      <c r="H8" s="27">
        <v>92</v>
      </c>
      <c r="I8" s="27" t="s">
        <v>2</v>
      </c>
      <c r="J8" s="27"/>
      <c r="K8" s="27"/>
      <c r="L8" s="25">
        <v>95</v>
      </c>
      <c r="M8" s="25" t="s">
        <v>4</v>
      </c>
      <c r="N8" s="25">
        <v>82</v>
      </c>
      <c r="O8" s="25" t="s">
        <v>2</v>
      </c>
      <c r="P8" s="25">
        <v>95</v>
      </c>
      <c r="Q8" s="25" t="s">
        <v>4</v>
      </c>
      <c r="R8" s="27">
        <f t="shared" si="0"/>
        <v>440</v>
      </c>
      <c r="S8" s="27">
        <f t="shared" si="1"/>
        <v>88</v>
      </c>
      <c r="T8" s="27" t="s">
        <v>26</v>
      </c>
      <c r="U8" s="27" t="s">
        <v>27</v>
      </c>
    </row>
    <row r="9" spans="1:22" ht="15">
      <c r="A9" s="28">
        <v>4</v>
      </c>
      <c r="B9" s="25">
        <v>1691649</v>
      </c>
      <c r="C9" s="26" t="s">
        <v>54</v>
      </c>
      <c r="D9" s="25">
        <v>71</v>
      </c>
      <c r="E9" s="25" t="s">
        <v>0</v>
      </c>
      <c r="F9" s="27">
        <v>70</v>
      </c>
      <c r="G9" s="27" t="s">
        <v>5</v>
      </c>
      <c r="H9" s="25"/>
      <c r="I9" s="25"/>
      <c r="J9" s="27"/>
      <c r="K9" s="27"/>
      <c r="L9" s="25">
        <v>44</v>
      </c>
      <c r="M9" s="25" t="s">
        <v>6</v>
      </c>
      <c r="N9" s="25">
        <v>49</v>
      </c>
      <c r="O9" s="25" t="s">
        <v>7</v>
      </c>
      <c r="P9" s="25">
        <v>50</v>
      </c>
      <c r="Q9" s="25" t="s">
        <v>7</v>
      </c>
      <c r="R9" s="27">
        <f t="shared" si="0"/>
        <v>284</v>
      </c>
      <c r="S9" s="27">
        <f t="shared" si="1"/>
        <v>56.8</v>
      </c>
      <c r="T9" s="27" t="s">
        <v>26</v>
      </c>
      <c r="U9" s="27" t="s">
        <v>28</v>
      </c>
      <c r="V9" s="33"/>
    </row>
    <row r="10" spans="1:21" ht="15">
      <c r="A10" s="28">
        <f>+A9+1</f>
        <v>5</v>
      </c>
      <c r="B10" s="25">
        <v>1691650</v>
      </c>
      <c r="C10" s="26" t="s">
        <v>56</v>
      </c>
      <c r="D10" s="25">
        <v>81</v>
      </c>
      <c r="E10" s="25" t="s">
        <v>1</v>
      </c>
      <c r="F10" s="27">
        <v>80</v>
      </c>
      <c r="G10" s="27" t="s">
        <v>0</v>
      </c>
      <c r="H10" s="25"/>
      <c r="I10" s="25"/>
      <c r="J10" s="27"/>
      <c r="K10" s="27"/>
      <c r="L10" s="25">
        <v>51</v>
      </c>
      <c r="M10" s="25" t="s">
        <v>5</v>
      </c>
      <c r="N10" s="25">
        <v>49</v>
      </c>
      <c r="O10" s="25" t="s">
        <v>7</v>
      </c>
      <c r="P10" s="25">
        <v>59</v>
      </c>
      <c r="Q10" s="25" t="s">
        <v>5</v>
      </c>
      <c r="R10" s="27">
        <f t="shared" si="0"/>
        <v>320</v>
      </c>
      <c r="S10" s="27">
        <f t="shared" si="1"/>
        <v>64</v>
      </c>
      <c r="T10" s="27" t="s">
        <v>26</v>
      </c>
      <c r="U10" s="27" t="s">
        <v>27</v>
      </c>
    </row>
    <row r="11" spans="1:22" ht="15">
      <c r="A11" s="28">
        <f aca="true" t="shared" si="2" ref="A11:A42">+A10+1</f>
        <v>6</v>
      </c>
      <c r="B11" s="25">
        <v>1691651</v>
      </c>
      <c r="C11" s="26" t="s">
        <v>57</v>
      </c>
      <c r="D11" s="25">
        <v>62</v>
      </c>
      <c r="E11" s="25" t="s">
        <v>5</v>
      </c>
      <c r="F11" s="25">
        <v>59</v>
      </c>
      <c r="G11" s="25" t="s">
        <v>7</v>
      </c>
      <c r="H11" s="27"/>
      <c r="I11" s="27"/>
      <c r="J11" s="27"/>
      <c r="K11" s="27"/>
      <c r="L11" s="25">
        <v>69</v>
      </c>
      <c r="M11" s="25" t="s">
        <v>3</v>
      </c>
      <c r="N11" s="25">
        <v>63</v>
      </c>
      <c r="O11" s="25" t="s">
        <v>5</v>
      </c>
      <c r="P11" s="25">
        <v>64</v>
      </c>
      <c r="Q11" s="25" t="s">
        <v>0</v>
      </c>
      <c r="R11" s="27">
        <f t="shared" si="0"/>
        <v>317</v>
      </c>
      <c r="S11" s="27">
        <f t="shared" si="1"/>
        <v>63.4</v>
      </c>
      <c r="T11" s="27" t="s">
        <v>26</v>
      </c>
      <c r="U11" s="27" t="s">
        <v>27</v>
      </c>
      <c r="V11" s="33"/>
    </row>
    <row r="12" spans="1:22" ht="15">
      <c r="A12" s="28">
        <f t="shared" si="2"/>
        <v>7</v>
      </c>
      <c r="B12" s="25">
        <v>1691652</v>
      </c>
      <c r="C12" s="26" t="s">
        <v>58</v>
      </c>
      <c r="D12" s="25">
        <v>86</v>
      </c>
      <c r="E12" s="25" t="s">
        <v>2</v>
      </c>
      <c r="F12" s="25">
        <v>97</v>
      </c>
      <c r="G12" s="25" t="s">
        <v>4</v>
      </c>
      <c r="H12" s="27"/>
      <c r="I12" s="27"/>
      <c r="J12" s="27">
        <v>92</v>
      </c>
      <c r="K12" s="27" t="s">
        <v>2</v>
      </c>
      <c r="L12" s="25"/>
      <c r="M12" s="25"/>
      <c r="N12" s="25">
        <v>76</v>
      </c>
      <c r="O12" s="25" t="s">
        <v>1</v>
      </c>
      <c r="P12" s="25">
        <v>86</v>
      </c>
      <c r="Q12" s="25" t="s">
        <v>2</v>
      </c>
      <c r="R12" s="27">
        <f t="shared" si="0"/>
        <v>437</v>
      </c>
      <c r="S12" s="27">
        <f t="shared" si="1"/>
        <v>87.4</v>
      </c>
      <c r="T12" s="27" t="s">
        <v>26</v>
      </c>
      <c r="U12" s="27" t="s">
        <v>27</v>
      </c>
      <c r="V12" s="33"/>
    </row>
    <row r="13" spans="1:22" ht="15">
      <c r="A13" s="28">
        <f t="shared" si="2"/>
        <v>8</v>
      </c>
      <c r="B13" s="25">
        <v>1691653</v>
      </c>
      <c r="C13" s="26" t="s">
        <v>59</v>
      </c>
      <c r="D13" s="25">
        <v>78</v>
      </c>
      <c r="E13" s="25" t="s">
        <v>3</v>
      </c>
      <c r="F13" s="25">
        <v>82</v>
      </c>
      <c r="G13" s="25" t="s">
        <v>3</v>
      </c>
      <c r="H13" s="27"/>
      <c r="I13" s="27"/>
      <c r="J13" s="25">
        <v>83</v>
      </c>
      <c r="K13" s="25" t="s">
        <v>1</v>
      </c>
      <c r="L13" s="25"/>
      <c r="M13" s="27"/>
      <c r="N13" s="25">
        <v>53</v>
      </c>
      <c r="O13" s="25" t="s">
        <v>6</v>
      </c>
      <c r="P13" s="25">
        <v>65</v>
      </c>
      <c r="Q13" s="25" t="s">
        <v>0</v>
      </c>
      <c r="R13" s="27">
        <f t="shared" si="0"/>
        <v>361</v>
      </c>
      <c r="S13" s="27">
        <f t="shared" si="1"/>
        <v>72.2</v>
      </c>
      <c r="T13" s="27" t="s">
        <v>26</v>
      </c>
      <c r="U13" s="27" t="s">
        <v>27</v>
      </c>
      <c r="V13" s="33"/>
    </row>
    <row r="14" spans="1:22" ht="15">
      <c r="A14" s="28">
        <f t="shared" si="2"/>
        <v>9</v>
      </c>
      <c r="B14" s="25">
        <v>1691654</v>
      </c>
      <c r="C14" s="26" t="s">
        <v>60</v>
      </c>
      <c r="D14" s="25">
        <v>80</v>
      </c>
      <c r="E14" s="25" t="s">
        <v>1</v>
      </c>
      <c r="F14" s="25"/>
      <c r="G14" s="25"/>
      <c r="H14" s="27">
        <v>90</v>
      </c>
      <c r="I14" s="27" t="s">
        <v>1</v>
      </c>
      <c r="J14" s="27"/>
      <c r="K14" s="27"/>
      <c r="L14" s="25">
        <v>80</v>
      </c>
      <c r="M14" s="25" t="s">
        <v>1</v>
      </c>
      <c r="N14" s="25">
        <v>63</v>
      </c>
      <c r="O14" s="25" t="s">
        <v>5</v>
      </c>
      <c r="P14" s="25">
        <v>69</v>
      </c>
      <c r="Q14" s="25" t="s">
        <v>3</v>
      </c>
      <c r="R14" s="27">
        <f t="shared" si="0"/>
        <v>382</v>
      </c>
      <c r="S14" s="27">
        <f t="shared" si="1"/>
        <v>76.4</v>
      </c>
      <c r="T14" s="27" t="s">
        <v>26</v>
      </c>
      <c r="U14" s="27" t="s">
        <v>27</v>
      </c>
      <c r="V14" s="33"/>
    </row>
    <row r="15" spans="1:22" ht="15">
      <c r="A15" s="28">
        <f t="shared" si="2"/>
        <v>10</v>
      </c>
      <c r="B15" s="25">
        <v>1691655</v>
      </c>
      <c r="C15" s="26" t="s">
        <v>61</v>
      </c>
      <c r="D15" s="25">
        <v>81</v>
      </c>
      <c r="E15" s="25" t="s">
        <v>1</v>
      </c>
      <c r="F15" s="27">
        <v>84</v>
      </c>
      <c r="G15" s="27" t="s">
        <v>3</v>
      </c>
      <c r="H15" s="25"/>
      <c r="I15" s="25"/>
      <c r="J15" s="27"/>
      <c r="K15" s="27"/>
      <c r="L15" s="25">
        <v>74</v>
      </c>
      <c r="M15" s="25" t="s">
        <v>1</v>
      </c>
      <c r="N15" s="25">
        <v>72</v>
      </c>
      <c r="O15" s="25" t="s">
        <v>3</v>
      </c>
      <c r="P15" s="25">
        <v>91</v>
      </c>
      <c r="Q15" s="25" t="s">
        <v>2</v>
      </c>
      <c r="R15" s="27">
        <f t="shared" si="0"/>
        <v>402</v>
      </c>
      <c r="S15" s="27">
        <f t="shared" si="1"/>
        <v>80.4</v>
      </c>
      <c r="T15" s="27" t="s">
        <v>26</v>
      </c>
      <c r="U15" s="27" t="s">
        <v>27</v>
      </c>
      <c r="V15" s="33"/>
    </row>
    <row r="16" spans="1:22" ht="15">
      <c r="A16" s="28">
        <f t="shared" si="2"/>
        <v>11</v>
      </c>
      <c r="B16" s="25">
        <v>1691656</v>
      </c>
      <c r="C16" s="26" t="s">
        <v>62</v>
      </c>
      <c r="D16" s="25">
        <v>81</v>
      </c>
      <c r="E16" s="25" t="s">
        <v>1</v>
      </c>
      <c r="F16" s="25"/>
      <c r="G16" s="25"/>
      <c r="H16" s="27">
        <v>92</v>
      </c>
      <c r="I16" s="27" t="s">
        <v>2</v>
      </c>
      <c r="J16" s="27">
        <v>95</v>
      </c>
      <c r="K16" s="27" t="s">
        <v>4</v>
      </c>
      <c r="L16" s="25"/>
      <c r="M16" s="25"/>
      <c r="N16" s="25">
        <v>76</v>
      </c>
      <c r="O16" s="25" t="s">
        <v>1</v>
      </c>
      <c r="P16" s="25">
        <v>87</v>
      </c>
      <c r="Q16" s="25" t="s">
        <v>2</v>
      </c>
      <c r="R16" s="27">
        <f t="shared" si="0"/>
        <v>431</v>
      </c>
      <c r="S16" s="27">
        <f t="shared" si="1"/>
        <v>86.2</v>
      </c>
      <c r="T16" s="27" t="s">
        <v>26</v>
      </c>
      <c r="U16" s="27" t="s">
        <v>27</v>
      </c>
      <c r="V16" s="33"/>
    </row>
    <row r="17" spans="1:21" ht="15">
      <c r="A17" s="28">
        <f t="shared" si="2"/>
        <v>12</v>
      </c>
      <c r="B17" s="25">
        <v>1691657</v>
      </c>
      <c r="C17" s="26" t="s">
        <v>63</v>
      </c>
      <c r="D17" s="25">
        <v>82</v>
      </c>
      <c r="E17" s="25" t="s">
        <v>1</v>
      </c>
      <c r="F17" s="25">
        <v>92</v>
      </c>
      <c r="G17" s="25" t="s">
        <v>2</v>
      </c>
      <c r="H17" s="27"/>
      <c r="I17" s="27"/>
      <c r="J17" s="27"/>
      <c r="K17" s="27"/>
      <c r="L17" s="25">
        <v>77</v>
      </c>
      <c r="M17" s="25" t="s">
        <v>1</v>
      </c>
      <c r="N17" s="25">
        <v>83</v>
      </c>
      <c r="O17" s="25" t="s">
        <v>2</v>
      </c>
      <c r="P17" s="25">
        <v>77</v>
      </c>
      <c r="Q17" s="25" t="s">
        <v>1</v>
      </c>
      <c r="R17" s="27">
        <f t="shared" si="0"/>
        <v>411</v>
      </c>
      <c r="S17" s="27">
        <f t="shared" si="1"/>
        <v>82.2</v>
      </c>
      <c r="T17" s="27" t="s">
        <v>26</v>
      </c>
      <c r="U17" s="27" t="s">
        <v>27</v>
      </c>
    </row>
    <row r="18" spans="1:22" ht="15">
      <c r="A18" s="28">
        <f t="shared" si="2"/>
        <v>13</v>
      </c>
      <c r="B18" s="25">
        <v>1691658</v>
      </c>
      <c r="C18" s="26" t="s">
        <v>64</v>
      </c>
      <c r="D18" s="25">
        <v>82</v>
      </c>
      <c r="E18" s="25" t="s">
        <v>1</v>
      </c>
      <c r="F18" s="25"/>
      <c r="G18" s="25"/>
      <c r="H18" s="27">
        <v>93</v>
      </c>
      <c r="I18" s="27" t="s">
        <v>2</v>
      </c>
      <c r="J18" s="25"/>
      <c r="K18" s="25"/>
      <c r="L18" s="25">
        <v>95</v>
      </c>
      <c r="M18" s="25" t="s">
        <v>4</v>
      </c>
      <c r="N18" s="25">
        <v>72</v>
      </c>
      <c r="O18" s="25" t="s">
        <v>3</v>
      </c>
      <c r="P18" s="25">
        <v>92</v>
      </c>
      <c r="Q18" s="25" t="s">
        <v>4</v>
      </c>
      <c r="R18" s="27">
        <f t="shared" si="0"/>
        <v>434</v>
      </c>
      <c r="S18" s="27">
        <f t="shared" si="1"/>
        <v>86.8</v>
      </c>
      <c r="T18" s="27" t="s">
        <v>26</v>
      </c>
      <c r="U18" s="27" t="s">
        <v>27</v>
      </c>
      <c r="V18" s="33"/>
    </row>
    <row r="19" spans="1:22" ht="15">
      <c r="A19" s="28">
        <f t="shared" si="2"/>
        <v>14</v>
      </c>
      <c r="B19" s="25">
        <v>1691659</v>
      </c>
      <c r="C19" s="26" t="s">
        <v>65</v>
      </c>
      <c r="D19" s="25">
        <v>85</v>
      </c>
      <c r="E19" s="25" t="s">
        <v>4</v>
      </c>
      <c r="F19" s="25"/>
      <c r="G19" s="25"/>
      <c r="H19" s="27">
        <v>93</v>
      </c>
      <c r="I19" s="27" t="s">
        <v>2</v>
      </c>
      <c r="J19" s="27"/>
      <c r="K19" s="27"/>
      <c r="L19" s="25">
        <v>94</v>
      </c>
      <c r="M19" s="25" t="s">
        <v>2</v>
      </c>
      <c r="N19" s="25">
        <v>80</v>
      </c>
      <c r="O19" s="25" t="s">
        <v>1</v>
      </c>
      <c r="P19" s="25">
        <v>92</v>
      </c>
      <c r="Q19" s="25" t="s">
        <v>4</v>
      </c>
      <c r="R19" s="27">
        <f t="shared" si="0"/>
        <v>444</v>
      </c>
      <c r="S19" s="27">
        <f t="shared" si="1"/>
        <v>88.8</v>
      </c>
      <c r="T19" s="27" t="s">
        <v>26</v>
      </c>
      <c r="U19" s="27" t="s">
        <v>27</v>
      </c>
      <c r="V19" s="33"/>
    </row>
    <row r="20" spans="1:22" ht="15">
      <c r="A20" s="28">
        <f t="shared" si="2"/>
        <v>15</v>
      </c>
      <c r="B20" s="25">
        <v>1691660</v>
      </c>
      <c r="C20" s="26" t="s">
        <v>66</v>
      </c>
      <c r="D20" s="25">
        <v>81</v>
      </c>
      <c r="E20" s="25" t="s">
        <v>1</v>
      </c>
      <c r="F20" s="25">
        <v>90</v>
      </c>
      <c r="G20" s="25" t="s">
        <v>2</v>
      </c>
      <c r="H20" s="27"/>
      <c r="I20" s="27"/>
      <c r="J20" s="27"/>
      <c r="K20" s="27"/>
      <c r="L20" s="25">
        <v>71</v>
      </c>
      <c r="M20" s="25" t="s">
        <v>3</v>
      </c>
      <c r="N20" s="25">
        <v>63</v>
      </c>
      <c r="O20" s="25" t="s">
        <v>5</v>
      </c>
      <c r="P20" s="25">
        <v>72</v>
      </c>
      <c r="Q20" s="25" t="s">
        <v>3</v>
      </c>
      <c r="R20" s="27">
        <f t="shared" si="0"/>
        <v>377</v>
      </c>
      <c r="S20" s="27">
        <f t="shared" si="1"/>
        <v>75.4</v>
      </c>
      <c r="T20" s="27" t="s">
        <v>26</v>
      </c>
      <c r="U20" s="27" t="s">
        <v>27</v>
      </c>
      <c r="V20" s="33"/>
    </row>
    <row r="21" spans="1:21" ht="15">
      <c r="A21" s="28">
        <f t="shared" si="2"/>
        <v>16</v>
      </c>
      <c r="B21" s="25">
        <v>1691661</v>
      </c>
      <c r="C21" s="26" t="s">
        <v>67</v>
      </c>
      <c r="D21" s="25">
        <v>77</v>
      </c>
      <c r="E21" s="25" t="s">
        <v>3</v>
      </c>
      <c r="F21" s="25">
        <v>68</v>
      </c>
      <c r="G21" s="25" t="s">
        <v>6</v>
      </c>
      <c r="H21" s="27"/>
      <c r="I21" s="27"/>
      <c r="J21" s="27"/>
      <c r="K21" s="27"/>
      <c r="L21" s="25">
        <v>67</v>
      </c>
      <c r="M21" s="25" t="s">
        <v>3</v>
      </c>
      <c r="N21" s="25">
        <v>51</v>
      </c>
      <c r="O21" s="25" t="s">
        <v>7</v>
      </c>
      <c r="P21" s="25">
        <v>62</v>
      </c>
      <c r="Q21" s="25" t="s">
        <v>5</v>
      </c>
      <c r="R21" s="27">
        <f t="shared" si="0"/>
        <v>325</v>
      </c>
      <c r="S21" s="27">
        <f t="shared" si="1"/>
        <v>65</v>
      </c>
      <c r="T21" s="27" t="s">
        <v>26</v>
      </c>
      <c r="U21" s="27" t="s">
        <v>27</v>
      </c>
    </row>
    <row r="22" spans="1:21" ht="15">
      <c r="A22" s="28">
        <f t="shared" si="2"/>
        <v>17</v>
      </c>
      <c r="B22" s="25">
        <v>1691662</v>
      </c>
      <c r="C22" s="26" t="s">
        <v>68</v>
      </c>
      <c r="D22" s="25">
        <v>80</v>
      </c>
      <c r="E22" s="25" t="s">
        <v>1</v>
      </c>
      <c r="F22" s="27">
        <v>88</v>
      </c>
      <c r="G22" s="27" t="s">
        <v>1</v>
      </c>
      <c r="H22" s="25"/>
      <c r="I22" s="25"/>
      <c r="J22" s="27"/>
      <c r="K22" s="27"/>
      <c r="L22" s="25">
        <v>78</v>
      </c>
      <c r="M22" s="25" t="s">
        <v>1</v>
      </c>
      <c r="N22" s="25">
        <v>51</v>
      </c>
      <c r="O22" s="25" t="s">
        <v>7</v>
      </c>
      <c r="P22" s="25">
        <v>66</v>
      </c>
      <c r="Q22" s="25" t="s">
        <v>0</v>
      </c>
      <c r="R22" s="27">
        <f t="shared" si="0"/>
        <v>363</v>
      </c>
      <c r="S22" s="27">
        <f t="shared" si="1"/>
        <v>72.6</v>
      </c>
      <c r="T22" s="27" t="s">
        <v>26</v>
      </c>
      <c r="U22" s="27" t="s">
        <v>27</v>
      </c>
    </row>
    <row r="23" spans="1:21" ht="15">
      <c r="A23" s="28">
        <f t="shared" si="2"/>
        <v>18</v>
      </c>
      <c r="B23" s="25">
        <v>1691663</v>
      </c>
      <c r="C23" s="26" t="s">
        <v>69</v>
      </c>
      <c r="D23" s="25">
        <v>71</v>
      </c>
      <c r="E23" s="25" t="s">
        <v>0</v>
      </c>
      <c r="F23" s="27"/>
      <c r="G23" s="27"/>
      <c r="H23" s="25">
        <v>78</v>
      </c>
      <c r="I23" s="25" t="s">
        <v>0</v>
      </c>
      <c r="J23" s="27"/>
      <c r="K23" s="27"/>
      <c r="L23" s="25">
        <v>44</v>
      </c>
      <c r="M23" s="25" t="s">
        <v>6</v>
      </c>
      <c r="N23" s="25">
        <v>60</v>
      </c>
      <c r="O23" s="25" t="s">
        <v>5</v>
      </c>
      <c r="P23" s="25">
        <v>64</v>
      </c>
      <c r="Q23" s="25" t="s">
        <v>0</v>
      </c>
      <c r="R23" s="27">
        <f t="shared" si="0"/>
        <v>317</v>
      </c>
      <c r="S23" s="27">
        <f t="shared" si="1"/>
        <v>63.4</v>
      </c>
      <c r="T23" s="27" t="s">
        <v>26</v>
      </c>
      <c r="U23" s="27" t="s">
        <v>27</v>
      </c>
    </row>
    <row r="24" spans="1:21" ht="15">
      <c r="A24" s="28">
        <f t="shared" si="2"/>
        <v>19</v>
      </c>
      <c r="B24" s="25">
        <v>1691664</v>
      </c>
      <c r="C24" s="26" t="s">
        <v>70</v>
      </c>
      <c r="D24" s="25">
        <v>70</v>
      </c>
      <c r="E24" s="25" t="s">
        <v>0</v>
      </c>
      <c r="F24" s="27"/>
      <c r="G24" s="27"/>
      <c r="H24" s="25">
        <v>75</v>
      </c>
      <c r="I24" s="25" t="s">
        <v>0</v>
      </c>
      <c r="J24" s="27"/>
      <c r="K24" s="27"/>
      <c r="L24" s="25">
        <v>55</v>
      </c>
      <c r="M24" s="25" t="s">
        <v>0</v>
      </c>
      <c r="N24" s="25">
        <v>52</v>
      </c>
      <c r="O24" s="25" t="s">
        <v>7</v>
      </c>
      <c r="P24" s="25">
        <v>59</v>
      </c>
      <c r="Q24" s="25" t="s">
        <v>5</v>
      </c>
      <c r="R24" s="27">
        <f t="shared" si="0"/>
        <v>311</v>
      </c>
      <c r="S24" s="27">
        <f t="shared" si="1"/>
        <v>62.2</v>
      </c>
      <c r="T24" s="27" t="s">
        <v>26</v>
      </c>
      <c r="U24" s="27" t="s">
        <v>27</v>
      </c>
    </row>
    <row r="25" spans="1:21" ht="15">
      <c r="A25" s="28">
        <f t="shared" si="2"/>
        <v>20</v>
      </c>
      <c r="B25" s="25">
        <v>1691665</v>
      </c>
      <c r="C25" s="26" t="s">
        <v>71</v>
      </c>
      <c r="D25" s="25">
        <v>81</v>
      </c>
      <c r="E25" s="25" t="s">
        <v>1</v>
      </c>
      <c r="F25" s="27"/>
      <c r="G25" s="27"/>
      <c r="H25" s="25">
        <v>74</v>
      </c>
      <c r="I25" s="25" t="s">
        <v>5</v>
      </c>
      <c r="J25" s="27">
        <v>95</v>
      </c>
      <c r="K25" s="27" t="s">
        <v>4</v>
      </c>
      <c r="L25" s="25"/>
      <c r="M25" s="25"/>
      <c r="N25" s="25">
        <v>78</v>
      </c>
      <c r="O25" s="25" t="s">
        <v>1</v>
      </c>
      <c r="P25" s="25">
        <v>95</v>
      </c>
      <c r="Q25" s="25" t="s">
        <v>4</v>
      </c>
      <c r="R25" s="27">
        <f t="shared" si="0"/>
        <v>423</v>
      </c>
      <c r="S25" s="27">
        <f t="shared" si="1"/>
        <v>84.6</v>
      </c>
      <c r="T25" s="27" t="s">
        <v>26</v>
      </c>
      <c r="U25" s="27" t="s">
        <v>27</v>
      </c>
    </row>
    <row r="26" spans="1:21" ht="15">
      <c r="A26" s="28">
        <f t="shared" si="2"/>
        <v>21</v>
      </c>
      <c r="B26" s="25">
        <v>1691666</v>
      </c>
      <c r="C26" s="26" t="s">
        <v>72</v>
      </c>
      <c r="D26" s="25">
        <v>92</v>
      </c>
      <c r="E26" s="25" t="s">
        <v>4</v>
      </c>
      <c r="F26" s="25">
        <v>98</v>
      </c>
      <c r="G26" s="25" t="s">
        <v>4</v>
      </c>
      <c r="H26" s="27"/>
      <c r="I26" s="27"/>
      <c r="J26" s="25"/>
      <c r="K26" s="25"/>
      <c r="L26" s="25">
        <v>97</v>
      </c>
      <c r="M26" s="27" t="s">
        <v>4</v>
      </c>
      <c r="N26" s="25">
        <v>95</v>
      </c>
      <c r="O26" s="25" t="s">
        <v>4</v>
      </c>
      <c r="P26" s="25">
        <v>95</v>
      </c>
      <c r="Q26" s="25" t="s">
        <v>4</v>
      </c>
      <c r="R26" s="27">
        <f t="shared" si="0"/>
        <v>477</v>
      </c>
      <c r="S26" s="27">
        <f t="shared" si="1"/>
        <v>95.4</v>
      </c>
      <c r="T26" s="27" t="s">
        <v>26</v>
      </c>
      <c r="U26" s="27" t="s">
        <v>27</v>
      </c>
    </row>
    <row r="27" spans="1:21" ht="15">
      <c r="A27" s="28">
        <f t="shared" si="2"/>
        <v>22</v>
      </c>
      <c r="B27" s="25">
        <v>1691667</v>
      </c>
      <c r="C27" s="26" t="s">
        <v>73</v>
      </c>
      <c r="D27" s="25">
        <v>72</v>
      </c>
      <c r="E27" s="25" t="s">
        <v>0</v>
      </c>
      <c r="F27" s="27"/>
      <c r="G27" s="27"/>
      <c r="H27" s="25">
        <v>89</v>
      </c>
      <c r="I27" s="25" t="s">
        <v>1</v>
      </c>
      <c r="J27" s="27"/>
      <c r="K27" s="27"/>
      <c r="L27" s="25">
        <v>71</v>
      </c>
      <c r="M27" s="27" t="s">
        <v>3</v>
      </c>
      <c r="N27" s="25">
        <v>63</v>
      </c>
      <c r="O27" s="25" t="s">
        <v>5</v>
      </c>
      <c r="P27" s="25">
        <v>67</v>
      </c>
      <c r="Q27" s="25" t="s">
        <v>0</v>
      </c>
      <c r="R27" s="27">
        <f t="shared" si="0"/>
        <v>362</v>
      </c>
      <c r="S27" s="27">
        <f t="shared" si="1"/>
        <v>72.4</v>
      </c>
      <c r="T27" s="27" t="s">
        <v>26</v>
      </c>
      <c r="U27" s="27" t="s">
        <v>27</v>
      </c>
    </row>
    <row r="28" spans="1:21" ht="15">
      <c r="A28" s="28">
        <f>+A27+1</f>
        <v>23</v>
      </c>
      <c r="B28" s="25">
        <v>1691668</v>
      </c>
      <c r="C28" s="26" t="s">
        <v>74</v>
      </c>
      <c r="D28" s="25">
        <v>80</v>
      </c>
      <c r="E28" s="25" t="s">
        <v>1</v>
      </c>
      <c r="F28" s="27"/>
      <c r="G28" s="27"/>
      <c r="H28" s="25">
        <v>76</v>
      </c>
      <c r="I28" s="25" t="s">
        <v>0</v>
      </c>
      <c r="J28" s="27"/>
      <c r="K28" s="27"/>
      <c r="L28" s="25">
        <v>91</v>
      </c>
      <c r="M28" s="27" t="s">
        <v>2</v>
      </c>
      <c r="N28" s="25">
        <v>64</v>
      </c>
      <c r="O28" s="25" t="s">
        <v>0</v>
      </c>
      <c r="P28" s="25">
        <v>67</v>
      </c>
      <c r="Q28" s="25" t="s">
        <v>0</v>
      </c>
      <c r="R28" s="27">
        <f t="shared" si="0"/>
        <v>378</v>
      </c>
      <c r="S28" s="27">
        <f t="shared" si="1"/>
        <v>75.6</v>
      </c>
      <c r="T28" s="27" t="s">
        <v>26</v>
      </c>
      <c r="U28" s="27" t="s">
        <v>27</v>
      </c>
    </row>
    <row r="29" spans="1:21" ht="15">
      <c r="A29" s="28">
        <f t="shared" si="2"/>
        <v>24</v>
      </c>
      <c r="B29" s="25">
        <v>1691669</v>
      </c>
      <c r="C29" s="26" t="s">
        <v>75</v>
      </c>
      <c r="D29" s="25">
        <v>64</v>
      </c>
      <c r="E29" s="25" t="s">
        <v>5</v>
      </c>
      <c r="F29" s="25">
        <v>72</v>
      </c>
      <c r="G29" s="25" t="s">
        <v>5</v>
      </c>
      <c r="H29" s="27"/>
      <c r="I29" s="27"/>
      <c r="J29" s="27">
        <v>66</v>
      </c>
      <c r="K29" s="27" t="s">
        <v>5</v>
      </c>
      <c r="L29" s="25"/>
      <c r="M29" s="25"/>
      <c r="N29" s="25">
        <v>59</v>
      </c>
      <c r="O29" s="25" t="s">
        <v>5</v>
      </c>
      <c r="P29" s="25">
        <v>58</v>
      </c>
      <c r="Q29" s="25" t="s">
        <v>5</v>
      </c>
      <c r="R29" s="27">
        <f t="shared" si="0"/>
        <v>319</v>
      </c>
      <c r="S29" s="27">
        <f t="shared" si="1"/>
        <v>63.8</v>
      </c>
      <c r="T29" s="27" t="s">
        <v>26</v>
      </c>
      <c r="U29" s="27" t="s">
        <v>27</v>
      </c>
    </row>
    <row r="30" spans="1:21" ht="15">
      <c r="A30" s="28">
        <f t="shared" si="2"/>
        <v>25</v>
      </c>
      <c r="B30" s="25">
        <v>1691670</v>
      </c>
      <c r="C30" s="26" t="s">
        <v>76</v>
      </c>
      <c r="D30" s="25">
        <v>83</v>
      </c>
      <c r="E30" s="25" t="s">
        <v>1</v>
      </c>
      <c r="F30" s="25"/>
      <c r="G30" s="25"/>
      <c r="H30" s="27">
        <v>78</v>
      </c>
      <c r="I30" s="27" t="s">
        <v>0</v>
      </c>
      <c r="J30" s="27"/>
      <c r="K30" s="27"/>
      <c r="L30" s="25">
        <v>47</v>
      </c>
      <c r="M30" s="25" t="s">
        <v>5</v>
      </c>
      <c r="N30" s="25">
        <v>69</v>
      </c>
      <c r="O30" s="25" t="s">
        <v>3</v>
      </c>
      <c r="P30" s="25">
        <v>54</v>
      </c>
      <c r="Q30" s="25" t="s">
        <v>6</v>
      </c>
      <c r="R30" s="27">
        <f t="shared" si="0"/>
        <v>331</v>
      </c>
      <c r="S30" s="27">
        <f t="shared" si="1"/>
        <v>66.2</v>
      </c>
      <c r="T30" s="27" t="s">
        <v>26</v>
      </c>
      <c r="U30" s="27" t="s">
        <v>27</v>
      </c>
    </row>
    <row r="31" spans="1:21" ht="15">
      <c r="A31" s="28">
        <f t="shared" si="2"/>
        <v>26</v>
      </c>
      <c r="B31" s="25">
        <v>1691671</v>
      </c>
      <c r="C31" s="26" t="s">
        <v>77</v>
      </c>
      <c r="D31" s="25">
        <v>68</v>
      </c>
      <c r="E31" s="25" t="s">
        <v>0</v>
      </c>
      <c r="F31" s="27">
        <v>91</v>
      </c>
      <c r="G31" s="27" t="s">
        <v>2</v>
      </c>
      <c r="H31" s="25"/>
      <c r="I31" s="25"/>
      <c r="J31" s="27"/>
      <c r="K31" s="27"/>
      <c r="L31" s="25">
        <v>33</v>
      </c>
      <c r="M31" s="25" t="s">
        <v>7</v>
      </c>
      <c r="N31" s="25">
        <v>60</v>
      </c>
      <c r="O31" s="25" t="s">
        <v>5</v>
      </c>
      <c r="P31" s="25">
        <v>58</v>
      </c>
      <c r="Q31" s="25" t="s">
        <v>5</v>
      </c>
      <c r="R31" s="27">
        <f t="shared" si="0"/>
        <v>310</v>
      </c>
      <c r="S31" s="27">
        <f t="shared" si="1"/>
        <v>62</v>
      </c>
      <c r="T31" s="27" t="s">
        <v>26</v>
      </c>
      <c r="U31" s="27" t="s">
        <v>27</v>
      </c>
    </row>
    <row r="32" spans="1:21" ht="15">
      <c r="A32" s="28">
        <f t="shared" si="2"/>
        <v>27</v>
      </c>
      <c r="B32" s="25">
        <v>1691672</v>
      </c>
      <c r="C32" s="26" t="s">
        <v>78</v>
      </c>
      <c r="D32" s="25">
        <v>78</v>
      </c>
      <c r="E32" s="25" t="s">
        <v>3</v>
      </c>
      <c r="F32" s="25"/>
      <c r="G32" s="25"/>
      <c r="H32" s="27">
        <v>74</v>
      </c>
      <c r="I32" s="27" t="s">
        <v>5</v>
      </c>
      <c r="J32" s="27"/>
      <c r="K32" s="27"/>
      <c r="L32" s="25">
        <v>65</v>
      </c>
      <c r="M32" s="25" t="s">
        <v>3</v>
      </c>
      <c r="N32" s="25">
        <v>66</v>
      </c>
      <c r="O32" s="25" t="s">
        <v>0</v>
      </c>
      <c r="P32" s="25">
        <v>61</v>
      </c>
      <c r="Q32" s="25" t="s">
        <v>5</v>
      </c>
      <c r="R32" s="27">
        <f t="shared" si="0"/>
        <v>344</v>
      </c>
      <c r="S32" s="27">
        <f t="shared" si="1"/>
        <v>68.8</v>
      </c>
      <c r="T32" s="27" t="s">
        <v>26</v>
      </c>
      <c r="U32" s="27" t="s">
        <v>27</v>
      </c>
    </row>
    <row r="33" spans="1:21" ht="15">
      <c r="A33" s="28">
        <f t="shared" si="2"/>
        <v>28</v>
      </c>
      <c r="B33" s="25">
        <v>1691673</v>
      </c>
      <c r="C33" s="26" t="s">
        <v>79</v>
      </c>
      <c r="D33" s="25">
        <v>64</v>
      </c>
      <c r="E33" s="25" t="s">
        <v>5</v>
      </c>
      <c r="F33" s="27">
        <v>58</v>
      </c>
      <c r="G33" s="27" t="s">
        <v>7</v>
      </c>
      <c r="H33" s="25"/>
      <c r="I33" s="25"/>
      <c r="J33" s="27"/>
      <c r="K33" s="27"/>
      <c r="L33" s="25">
        <v>44</v>
      </c>
      <c r="M33" s="25" t="s">
        <v>6</v>
      </c>
      <c r="N33" s="25">
        <v>49</v>
      </c>
      <c r="O33" s="25" t="s">
        <v>7</v>
      </c>
      <c r="P33" s="25">
        <v>49</v>
      </c>
      <c r="Q33" s="25" t="s">
        <v>7</v>
      </c>
      <c r="R33" s="27">
        <f t="shared" si="0"/>
        <v>264</v>
      </c>
      <c r="S33" s="27">
        <f t="shared" si="1"/>
        <v>52.8</v>
      </c>
      <c r="T33" s="27" t="s">
        <v>26</v>
      </c>
      <c r="U33" s="27" t="s">
        <v>28</v>
      </c>
    </row>
    <row r="34" spans="1:21" ht="15">
      <c r="A34" s="28">
        <f>+A33+1</f>
        <v>29</v>
      </c>
      <c r="B34" s="25">
        <v>1691674</v>
      </c>
      <c r="C34" s="26" t="s">
        <v>80</v>
      </c>
      <c r="D34" s="25">
        <v>65</v>
      </c>
      <c r="E34" s="25" t="s">
        <v>5</v>
      </c>
      <c r="F34" s="25">
        <v>55</v>
      </c>
      <c r="G34" s="25" t="s">
        <v>7</v>
      </c>
      <c r="H34" s="27"/>
      <c r="I34" s="27"/>
      <c r="J34" s="25">
        <v>51</v>
      </c>
      <c r="K34" s="25" t="s">
        <v>7</v>
      </c>
      <c r="L34" s="25"/>
      <c r="M34" s="27"/>
      <c r="N34" s="25">
        <v>49</v>
      </c>
      <c r="O34" s="25" t="s">
        <v>7</v>
      </c>
      <c r="P34" s="25">
        <v>48</v>
      </c>
      <c r="Q34" s="25" t="s">
        <v>7</v>
      </c>
      <c r="R34" s="27">
        <f t="shared" si="0"/>
        <v>268</v>
      </c>
      <c r="S34" s="27">
        <f t="shared" si="1"/>
        <v>53.6</v>
      </c>
      <c r="T34" s="27" t="s">
        <v>26</v>
      </c>
      <c r="U34" s="27" t="s">
        <v>28</v>
      </c>
    </row>
    <row r="35" spans="1:21" ht="15">
      <c r="A35" s="28">
        <f t="shared" si="2"/>
        <v>30</v>
      </c>
      <c r="B35" s="25">
        <v>1691675</v>
      </c>
      <c r="C35" s="26" t="s">
        <v>81</v>
      </c>
      <c r="D35" s="25">
        <v>88</v>
      </c>
      <c r="E35" s="25" t="s">
        <v>2</v>
      </c>
      <c r="F35" s="25">
        <v>91</v>
      </c>
      <c r="G35" s="25" t="s">
        <v>2</v>
      </c>
      <c r="H35" s="27"/>
      <c r="I35" s="27"/>
      <c r="J35" s="25"/>
      <c r="K35" s="25"/>
      <c r="L35" s="25">
        <v>82</v>
      </c>
      <c r="M35" s="27" t="s">
        <v>1</v>
      </c>
      <c r="N35" s="25">
        <v>92</v>
      </c>
      <c r="O35" s="25" t="s">
        <v>4</v>
      </c>
      <c r="P35" s="25">
        <v>95</v>
      </c>
      <c r="Q35" s="25" t="s">
        <v>4</v>
      </c>
      <c r="R35" s="27">
        <f t="shared" si="0"/>
        <v>448</v>
      </c>
      <c r="S35" s="27">
        <f t="shared" si="1"/>
        <v>89.6</v>
      </c>
      <c r="T35" s="27" t="s">
        <v>26</v>
      </c>
      <c r="U35" s="27" t="s">
        <v>27</v>
      </c>
    </row>
    <row r="36" spans="1:21" ht="15">
      <c r="A36" s="28">
        <f t="shared" si="2"/>
        <v>31</v>
      </c>
      <c r="B36" s="25">
        <v>1691676</v>
      </c>
      <c r="C36" s="26" t="s">
        <v>82</v>
      </c>
      <c r="D36" s="25">
        <v>84</v>
      </c>
      <c r="E36" s="25" t="s">
        <v>2</v>
      </c>
      <c r="F36" s="25"/>
      <c r="G36" s="25"/>
      <c r="H36" s="27">
        <v>85</v>
      </c>
      <c r="I36" s="27" t="s">
        <v>3</v>
      </c>
      <c r="J36" s="27"/>
      <c r="K36" s="27"/>
      <c r="L36" s="25">
        <v>60</v>
      </c>
      <c r="M36" s="25" t="s">
        <v>0</v>
      </c>
      <c r="N36" s="25">
        <v>74</v>
      </c>
      <c r="O36" s="25" t="s">
        <v>1</v>
      </c>
      <c r="P36" s="25">
        <v>73</v>
      </c>
      <c r="Q36" s="25" t="s">
        <v>3</v>
      </c>
      <c r="R36" s="27">
        <f t="shared" si="0"/>
        <v>376</v>
      </c>
      <c r="S36" s="27">
        <f t="shared" si="1"/>
        <v>75.2</v>
      </c>
      <c r="T36" s="27" t="s">
        <v>26</v>
      </c>
      <c r="U36" s="27" t="s">
        <v>27</v>
      </c>
    </row>
    <row r="37" spans="1:21" ht="15">
      <c r="A37" s="28">
        <f t="shared" si="2"/>
        <v>32</v>
      </c>
      <c r="B37" s="25">
        <v>1691677</v>
      </c>
      <c r="C37" s="26" t="s">
        <v>83</v>
      </c>
      <c r="D37" s="25">
        <v>63</v>
      </c>
      <c r="E37" s="25" t="s">
        <v>5</v>
      </c>
      <c r="F37" s="27">
        <v>67</v>
      </c>
      <c r="G37" s="27" t="s">
        <v>6</v>
      </c>
      <c r="H37" s="25"/>
      <c r="I37" s="25"/>
      <c r="J37" s="27"/>
      <c r="K37" s="27"/>
      <c r="L37" s="25">
        <v>37</v>
      </c>
      <c r="M37" s="25" t="s">
        <v>6</v>
      </c>
      <c r="N37" s="25">
        <v>48</v>
      </c>
      <c r="O37" s="25" t="s">
        <v>7</v>
      </c>
      <c r="P37" s="25">
        <v>48</v>
      </c>
      <c r="Q37" s="25" t="s">
        <v>7</v>
      </c>
      <c r="R37" s="27">
        <f t="shared" si="0"/>
        <v>263</v>
      </c>
      <c r="S37" s="27">
        <f t="shared" si="1"/>
        <v>52.6</v>
      </c>
      <c r="T37" s="27" t="s">
        <v>26</v>
      </c>
      <c r="U37" s="27" t="s">
        <v>28</v>
      </c>
    </row>
    <row r="38" spans="1:21" ht="15">
      <c r="A38" s="28">
        <f t="shared" si="2"/>
        <v>33</v>
      </c>
      <c r="B38" s="25">
        <v>1691678</v>
      </c>
      <c r="C38" s="26" t="s">
        <v>84</v>
      </c>
      <c r="D38" s="25">
        <v>77</v>
      </c>
      <c r="E38" s="25" t="s">
        <v>3</v>
      </c>
      <c r="F38" s="25">
        <v>62</v>
      </c>
      <c r="G38" s="25" t="s">
        <v>6</v>
      </c>
      <c r="H38" s="27"/>
      <c r="I38" s="27"/>
      <c r="J38" s="25"/>
      <c r="K38" s="25"/>
      <c r="L38" s="25">
        <v>56</v>
      </c>
      <c r="M38" s="27" t="s">
        <v>0</v>
      </c>
      <c r="N38" s="25">
        <v>61</v>
      </c>
      <c r="O38" s="25" t="s">
        <v>5</v>
      </c>
      <c r="P38" s="25">
        <v>50</v>
      </c>
      <c r="Q38" s="25" t="s">
        <v>7</v>
      </c>
      <c r="R38" s="27">
        <f t="shared" si="0"/>
        <v>306</v>
      </c>
      <c r="S38" s="27">
        <f t="shared" si="1"/>
        <v>61.2</v>
      </c>
      <c r="T38" s="27" t="s">
        <v>26</v>
      </c>
      <c r="U38" s="27" t="s">
        <v>27</v>
      </c>
    </row>
    <row r="39" spans="1:21" ht="15">
      <c r="A39" s="28">
        <f t="shared" si="2"/>
        <v>34</v>
      </c>
      <c r="B39" s="25">
        <v>1691679</v>
      </c>
      <c r="C39" s="26" t="s">
        <v>85</v>
      </c>
      <c r="D39" s="25">
        <v>86</v>
      </c>
      <c r="E39" s="25" t="s">
        <v>2</v>
      </c>
      <c r="F39" s="25">
        <v>90</v>
      </c>
      <c r="G39" s="25" t="s">
        <v>2</v>
      </c>
      <c r="H39" s="27"/>
      <c r="I39" s="27"/>
      <c r="J39" s="27"/>
      <c r="K39" s="27"/>
      <c r="L39" s="25">
        <v>63</v>
      </c>
      <c r="M39" s="25" t="s">
        <v>3</v>
      </c>
      <c r="N39" s="25">
        <v>73</v>
      </c>
      <c r="O39" s="25" t="s">
        <v>3</v>
      </c>
      <c r="P39" s="25">
        <v>77</v>
      </c>
      <c r="Q39" s="25" t="s">
        <v>1</v>
      </c>
      <c r="R39" s="27">
        <f t="shared" si="0"/>
        <v>389</v>
      </c>
      <c r="S39" s="27">
        <f t="shared" si="1"/>
        <v>77.8</v>
      </c>
      <c r="T39" s="27" t="s">
        <v>26</v>
      </c>
      <c r="U39" s="27" t="s">
        <v>27</v>
      </c>
    </row>
    <row r="40" spans="1:21" ht="15">
      <c r="A40" s="28">
        <f t="shared" si="2"/>
        <v>35</v>
      </c>
      <c r="B40" s="25">
        <v>1691680</v>
      </c>
      <c r="C40" s="26" t="s">
        <v>86</v>
      </c>
      <c r="D40" s="25">
        <v>65</v>
      </c>
      <c r="E40" s="25" t="s">
        <v>5</v>
      </c>
      <c r="F40" s="25">
        <v>88</v>
      </c>
      <c r="G40" s="25" t="s">
        <v>1</v>
      </c>
      <c r="H40" s="27"/>
      <c r="I40" s="27"/>
      <c r="J40" s="27">
        <v>67</v>
      </c>
      <c r="K40" s="27" t="s">
        <v>5</v>
      </c>
      <c r="L40" s="25"/>
      <c r="M40" s="25"/>
      <c r="N40" s="25">
        <v>62</v>
      </c>
      <c r="O40" s="25" t="s">
        <v>5</v>
      </c>
      <c r="P40" s="25">
        <v>62</v>
      </c>
      <c r="Q40" s="25" t="s">
        <v>5</v>
      </c>
      <c r="R40" s="27">
        <f t="shared" si="0"/>
        <v>344</v>
      </c>
      <c r="S40" s="27">
        <f t="shared" si="1"/>
        <v>68.8</v>
      </c>
      <c r="T40" s="27" t="s">
        <v>26</v>
      </c>
      <c r="U40" s="27" t="s">
        <v>27</v>
      </c>
    </row>
    <row r="41" spans="1:21" ht="15">
      <c r="A41" s="28">
        <f t="shared" si="2"/>
        <v>36</v>
      </c>
      <c r="B41" s="25">
        <v>1691681</v>
      </c>
      <c r="C41" s="26" t="s">
        <v>87</v>
      </c>
      <c r="D41" s="25">
        <v>48</v>
      </c>
      <c r="E41" s="25" t="s">
        <v>6</v>
      </c>
      <c r="F41" s="25">
        <v>48</v>
      </c>
      <c r="G41" s="25" t="s">
        <v>7</v>
      </c>
      <c r="H41" s="27"/>
      <c r="I41" s="27"/>
      <c r="J41" s="27"/>
      <c r="K41" s="27"/>
      <c r="L41" s="25">
        <v>44</v>
      </c>
      <c r="M41" s="25" t="s">
        <v>6</v>
      </c>
      <c r="N41" s="25">
        <v>53</v>
      </c>
      <c r="O41" s="25" t="s">
        <v>6</v>
      </c>
      <c r="P41" s="25">
        <v>60</v>
      </c>
      <c r="Q41" s="25" t="s">
        <v>5</v>
      </c>
      <c r="R41" s="27">
        <f t="shared" si="0"/>
        <v>253</v>
      </c>
      <c r="S41" s="27">
        <f t="shared" si="1"/>
        <v>50.6</v>
      </c>
      <c r="T41" s="27" t="s">
        <v>26</v>
      </c>
      <c r="U41" s="27" t="s">
        <v>28</v>
      </c>
    </row>
    <row r="42" spans="1:21" ht="15">
      <c r="A42" s="28">
        <f t="shared" si="2"/>
        <v>37</v>
      </c>
      <c r="B42" s="25">
        <v>1691682</v>
      </c>
      <c r="C42" s="26" t="s">
        <v>88</v>
      </c>
      <c r="D42" s="25">
        <v>54</v>
      </c>
      <c r="E42" s="25" t="s">
        <v>6</v>
      </c>
      <c r="F42" s="27">
        <v>76</v>
      </c>
      <c r="G42" s="27" t="s">
        <v>0</v>
      </c>
      <c r="H42" s="25"/>
      <c r="I42" s="25"/>
      <c r="J42" s="27"/>
      <c r="K42" s="27"/>
      <c r="L42" s="25">
        <v>67</v>
      </c>
      <c r="M42" s="25" t="s">
        <v>3</v>
      </c>
      <c r="N42" s="25">
        <v>60</v>
      </c>
      <c r="O42" s="25" t="s">
        <v>5</v>
      </c>
      <c r="P42" s="25">
        <v>48</v>
      </c>
      <c r="Q42" s="25" t="s">
        <v>7</v>
      </c>
      <c r="R42" s="27">
        <f t="shared" si="0"/>
        <v>305</v>
      </c>
      <c r="S42" s="27">
        <f t="shared" si="1"/>
        <v>61</v>
      </c>
      <c r="T42" s="27" t="s">
        <v>26</v>
      </c>
      <c r="U42" s="27" t="s">
        <v>27</v>
      </c>
    </row>
    <row r="43" spans="2:21" ht="15">
      <c r="B43" s="34"/>
      <c r="C43" s="35" t="s">
        <v>46</v>
      </c>
      <c r="D43" s="34">
        <f>SUM(D6:D42)</f>
        <v>2762</v>
      </c>
      <c r="E43" s="34"/>
      <c r="F43" s="34">
        <f>SUM(F6:F42)</f>
        <v>1769</v>
      </c>
      <c r="G43" s="34"/>
      <c r="H43" s="34">
        <f>SUM(H6:H42)</f>
        <v>1177</v>
      </c>
      <c r="I43" s="36"/>
      <c r="J43" s="34">
        <f>SUM(J6:J42)</f>
        <v>549</v>
      </c>
      <c r="K43" s="36"/>
      <c r="L43" s="34">
        <f>SUM(L6:L42)</f>
        <v>1968</v>
      </c>
      <c r="M43" s="34"/>
      <c r="N43" s="34">
        <f>SUM(N6:N42)</f>
        <v>2379</v>
      </c>
      <c r="O43" s="34"/>
      <c r="P43" s="34">
        <f>SUM(P6:P42)</f>
        <v>2525</v>
      </c>
      <c r="Q43" s="34"/>
      <c r="R43" s="34">
        <f>SUM(R6:R42)</f>
        <v>13129</v>
      </c>
      <c r="S43" s="36"/>
      <c r="T43" s="36"/>
      <c r="U43" s="36"/>
    </row>
    <row r="44" spans="2:21" ht="15">
      <c r="B44" s="34"/>
      <c r="C44" s="35" t="s">
        <v>47</v>
      </c>
      <c r="D44" s="37">
        <f>+D43/37</f>
        <v>74.64864864864865</v>
      </c>
      <c r="E44" s="34"/>
      <c r="F44" s="37">
        <f>+F43/23</f>
        <v>76.91304347826087</v>
      </c>
      <c r="G44" s="34"/>
      <c r="H44" s="36">
        <f>+H43/14</f>
        <v>84.07142857142857</v>
      </c>
      <c r="I44" s="36"/>
      <c r="J44" s="38">
        <f>+J43/7</f>
        <v>78.42857142857143</v>
      </c>
      <c r="K44" s="36"/>
      <c r="L44" s="37">
        <f>+L43/30</f>
        <v>65.6</v>
      </c>
      <c r="M44" s="34"/>
      <c r="N44" s="37">
        <f>+N43/37</f>
        <v>64.29729729729729</v>
      </c>
      <c r="O44" s="34"/>
      <c r="P44" s="37">
        <f>+P43/37</f>
        <v>68.24324324324324</v>
      </c>
      <c r="Q44" s="34"/>
      <c r="R44" s="34">
        <f>+R43/37</f>
        <v>354.8378378378378</v>
      </c>
      <c r="S44" s="36"/>
      <c r="T44" s="36"/>
      <c r="U44" s="36"/>
    </row>
    <row r="45" spans="2:21" ht="15">
      <c r="B45" s="39"/>
      <c r="C45" s="39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>
        <f>+R44/5</f>
        <v>70.96756756756756</v>
      </c>
      <c r="S45" s="36"/>
      <c r="T45" s="36"/>
      <c r="U45" s="36"/>
    </row>
    <row r="46" spans="2:21" ht="15">
      <c r="B46" s="71" t="s">
        <v>29</v>
      </c>
      <c r="C46" s="71"/>
      <c r="D46" s="71"/>
      <c r="E46" s="36"/>
      <c r="F46" s="36"/>
      <c r="G46" s="36"/>
      <c r="H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2:21" ht="15">
      <c r="B47" s="40">
        <v>1</v>
      </c>
      <c r="C47" s="26" t="s">
        <v>72</v>
      </c>
      <c r="D47" s="27">
        <v>95.4</v>
      </c>
      <c r="E47" s="41"/>
      <c r="F47" s="31"/>
      <c r="G47" s="31"/>
      <c r="H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2:21" ht="15">
      <c r="B48" s="40">
        <v>2</v>
      </c>
      <c r="C48" s="26" t="s">
        <v>81</v>
      </c>
      <c r="D48" s="27">
        <v>89.6</v>
      </c>
      <c r="E48" s="42"/>
      <c r="F48" s="31"/>
      <c r="G48" s="31"/>
      <c r="H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2:21" ht="15">
      <c r="B49" s="40">
        <v>3</v>
      </c>
      <c r="C49" s="26" t="s">
        <v>65</v>
      </c>
      <c r="D49" s="27">
        <v>88.8</v>
      </c>
      <c r="E49" s="42"/>
      <c r="F49" s="31"/>
      <c r="G49" s="31"/>
      <c r="H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2:11" ht="15">
      <c r="B50" s="28"/>
      <c r="K50" s="31"/>
    </row>
    <row r="52" spans="3:4" ht="15">
      <c r="C52" s="36" t="s">
        <v>15</v>
      </c>
      <c r="D52" s="36">
        <v>37</v>
      </c>
    </row>
    <row r="53" spans="3:4" ht="15">
      <c r="C53" s="31" t="s">
        <v>43</v>
      </c>
      <c r="D53" s="31">
        <v>23</v>
      </c>
    </row>
    <row r="54" spans="3:4" ht="15">
      <c r="C54" s="31" t="s">
        <v>17</v>
      </c>
      <c r="D54" s="31">
        <v>14</v>
      </c>
    </row>
    <row r="55" spans="3:4" ht="15">
      <c r="C55" s="31" t="s">
        <v>18</v>
      </c>
      <c r="D55" s="31">
        <v>7</v>
      </c>
    </row>
    <row r="56" spans="3:4" ht="15">
      <c r="C56" s="31" t="s">
        <v>44</v>
      </c>
      <c r="D56" s="31">
        <v>30</v>
      </c>
    </row>
    <row r="57" spans="3:4" ht="15">
      <c r="C57" s="31" t="s">
        <v>20</v>
      </c>
      <c r="D57" s="31">
        <v>37</v>
      </c>
    </row>
    <row r="58" spans="3:4" ht="15">
      <c r="C58" s="31" t="s">
        <v>21</v>
      </c>
      <c r="D58" s="31">
        <v>37</v>
      </c>
    </row>
    <row r="60" spans="3:13" ht="15">
      <c r="C60" s="16"/>
      <c r="D60" s="17" t="s">
        <v>15</v>
      </c>
      <c r="E60" s="17" t="s">
        <v>43</v>
      </c>
      <c r="F60" s="20" t="s">
        <v>17</v>
      </c>
      <c r="G60" s="20" t="s">
        <v>18</v>
      </c>
      <c r="H60" s="7" t="s">
        <v>44</v>
      </c>
      <c r="I60" s="20" t="s">
        <v>20</v>
      </c>
      <c r="J60" s="20" t="s">
        <v>21</v>
      </c>
      <c r="K60" s="20" t="s">
        <v>36</v>
      </c>
      <c r="L60" s="20" t="s">
        <v>45</v>
      </c>
      <c r="M60" s="20" t="s">
        <v>38</v>
      </c>
    </row>
    <row r="61" spans="3:13" ht="15">
      <c r="C61" s="3" t="s">
        <v>41</v>
      </c>
      <c r="D61" s="20">
        <v>37</v>
      </c>
      <c r="E61" s="20">
        <v>23</v>
      </c>
      <c r="F61" s="20">
        <v>14</v>
      </c>
      <c r="G61" s="20">
        <v>7</v>
      </c>
      <c r="H61" s="20">
        <v>30</v>
      </c>
      <c r="I61" s="20">
        <v>37</v>
      </c>
      <c r="J61" s="20">
        <v>37</v>
      </c>
      <c r="K61" s="20"/>
      <c r="L61" s="20"/>
      <c r="M61" s="20"/>
    </row>
    <row r="62" spans="3:13" ht="15">
      <c r="C62" s="3" t="s">
        <v>42</v>
      </c>
      <c r="D62" s="20">
        <v>32</v>
      </c>
      <c r="E62" s="20">
        <v>21</v>
      </c>
      <c r="F62" s="20">
        <v>5</v>
      </c>
      <c r="G62" s="20"/>
      <c r="H62" s="20">
        <v>6</v>
      </c>
      <c r="I62" s="20"/>
      <c r="J62" s="20"/>
      <c r="K62" s="20">
        <v>32</v>
      </c>
      <c r="L62" s="20">
        <v>32</v>
      </c>
      <c r="M62" s="20">
        <v>32</v>
      </c>
    </row>
    <row r="63" spans="3:13" ht="15">
      <c r="C63" s="3" t="s">
        <v>46</v>
      </c>
      <c r="D63" s="20">
        <f>SUM(D61:D62)</f>
        <v>69</v>
      </c>
      <c r="E63" s="20">
        <f>SUM(E61:E62)</f>
        <v>44</v>
      </c>
      <c r="F63" s="20">
        <f>SUM(F61:F62)</f>
        <v>19</v>
      </c>
      <c r="G63" s="20"/>
      <c r="H63" s="20">
        <f>SUM(H61:H62)</f>
        <v>36</v>
      </c>
      <c r="I63" s="20"/>
      <c r="J63" s="20"/>
      <c r="K63" s="20"/>
      <c r="L63" s="20"/>
      <c r="M63" s="20"/>
    </row>
    <row r="64" spans="3:13" ht="15">
      <c r="C64" s="3"/>
      <c r="D64" s="20"/>
      <c r="E64" s="20"/>
      <c r="F64" s="20"/>
      <c r="G64" s="20"/>
      <c r="H64" s="20"/>
      <c r="I64" s="20"/>
      <c r="J64" s="20"/>
      <c r="K64" s="20"/>
      <c r="L64" s="20"/>
      <c r="M64" s="20"/>
    </row>
  </sheetData>
  <mergeCells count="4">
    <mergeCell ref="B1:U1"/>
    <mergeCell ref="B2:U2"/>
    <mergeCell ref="B3:U3"/>
    <mergeCell ref="B46:D46"/>
  </mergeCells>
  <printOptions horizontalCentered="1"/>
  <pageMargins left="0.2" right="0.2" top="0.25" bottom="0.2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G40"/>
  <sheetViews>
    <sheetView workbookViewId="0" topLeftCell="A23">
      <selection activeCell="C2" sqref="C2:G40"/>
    </sheetView>
  </sheetViews>
  <sheetFormatPr defaultColWidth="9.140625" defaultRowHeight="15"/>
  <cols>
    <col min="4" max="4" width="26.8515625" style="0" customWidth="1"/>
    <col min="7" max="7" width="31.57421875" style="0" customWidth="1"/>
  </cols>
  <sheetData>
    <row r="2" spans="3:4" ht="15">
      <c r="C2" s="72" t="s">
        <v>41</v>
      </c>
      <c r="D2" s="72"/>
    </row>
    <row r="3" spans="3:7" ht="15.75">
      <c r="C3" s="27" t="s">
        <v>14</v>
      </c>
      <c r="D3" s="27" t="s">
        <v>50</v>
      </c>
      <c r="F3" s="72" t="s">
        <v>146</v>
      </c>
      <c r="G3" s="72"/>
    </row>
    <row r="4" spans="3:7" ht="15.75">
      <c r="C4" s="25">
        <v>1691646</v>
      </c>
      <c r="D4" s="26" t="s">
        <v>52</v>
      </c>
      <c r="F4" s="44">
        <v>1691683</v>
      </c>
      <c r="G4" s="44" t="s">
        <v>89</v>
      </c>
    </row>
    <row r="5" spans="3:7" ht="15.75">
      <c r="C5" s="25">
        <v>1691647</v>
      </c>
      <c r="D5" s="26" t="s">
        <v>53</v>
      </c>
      <c r="F5" s="44">
        <v>1691684</v>
      </c>
      <c r="G5" s="44" t="s">
        <v>90</v>
      </c>
    </row>
    <row r="6" spans="3:7" ht="15.75">
      <c r="C6" s="25">
        <v>1691648</v>
      </c>
      <c r="D6" s="26" t="s">
        <v>55</v>
      </c>
      <c r="F6" s="8">
        <v>1691685</v>
      </c>
      <c r="G6" s="8" t="s">
        <v>91</v>
      </c>
    </row>
    <row r="7" spans="3:7" ht="15.75">
      <c r="C7" s="25">
        <v>1691649</v>
      </c>
      <c r="D7" s="26" t="s">
        <v>54</v>
      </c>
      <c r="F7" s="8">
        <v>1691686</v>
      </c>
      <c r="G7" s="8" t="s">
        <v>92</v>
      </c>
    </row>
    <row r="8" spans="3:7" ht="15.75">
      <c r="C8" s="25">
        <v>1691650</v>
      </c>
      <c r="D8" s="26" t="s">
        <v>56</v>
      </c>
      <c r="F8" s="8">
        <v>1691687</v>
      </c>
      <c r="G8" s="8" t="s">
        <v>93</v>
      </c>
    </row>
    <row r="9" spans="3:7" ht="15.75">
      <c r="C9" s="25">
        <v>1691651</v>
      </c>
      <c r="D9" s="26" t="s">
        <v>57</v>
      </c>
      <c r="F9" s="8">
        <v>1691688</v>
      </c>
      <c r="G9" s="8" t="s">
        <v>94</v>
      </c>
    </row>
    <row r="10" spans="3:7" ht="15.75">
      <c r="C10" s="25">
        <v>1691652</v>
      </c>
      <c r="D10" s="26" t="s">
        <v>58</v>
      </c>
      <c r="F10" s="8">
        <v>1691689</v>
      </c>
      <c r="G10" s="8" t="s">
        <v>95</v>
      </c>
    </row>
    <row r="11" spans="3:7" ht="15.75">
      <c r="C11" s="25">
        <v>1691653</v>
      </c>
      <c r="D11" s="26" t="s">
        <v>59</v>
      </c>
      <c r="F11" s="8">
        <v>1691690</v>
      </c>
      <c r="G11" s="8" t="s">
        <v>96</v>
      </c>
    </row>
    <row r="12" spans="3:7" ht="15.75">
      <c r="C12" s="25">
        <v>1691654</v>
      </c>
      <c r="D12" s="26" t="s">
        <v>60</v>
      </c>
      <c r="F12" s="8">
        <v>1691691</v>
      </c>
      <c r="G12" s="8" t="s">
        <v>97</v>
      </c>
    </row>
    <row r="13" spans="3:7" ht="15.75">
      <c r="C13" s="25">
        <v>1691655</v>
      </c>
      <c r="D13" s="26" t="s">
        <v>61</v>
      </c>
      <c r="F13" s="44">
        <v>1691692</v>
      </c>
      <c r="G13" s="44" t="s">
        <v>98</v>
      </c>
    </row>
    <row r="14" spans="3:7" ht="15.75">
      <c r="C14" s="25">
        <v>1691656</v>
      </c>
      <c r="D14" s="26" t="s">
        <v>62</v>
      </c>
      <c r="F14" s="8">
        <v>1691693</v>
      </c>
      <c r="G14" s="8" t="s">
        <v>99</v>
      </c>
    </row>
    <row r="15" spans="3:7" ht="15.75">
      <c r="C15" s="25">
        <v>1691657</v>
      </c>
      <c r="D15" s="26" t="s">
        <v>63</v>
      </c>
      <c r="F15" s="8">
        <v>1691694</v>
      </c>
      <c r="G15" s="8" t="s">
        <v>100</v>
      </c>
    </row>
    <row r="16" spans="3:7" ht="15.75">
      <c r="C16" s="25">
        <v>1691658</v>
      </c>
      <c r="D16" s="26" t="s">
        <v>64</v>
      </c>
      <c r="F16" s="8">
        <v>1691695</v>
      </c>
      <c r="G16" s="8" t="s">
        <v>106</v>
      </c>
    </row>
    <row r="17" spans="3:7" ht="15.75">
      <c r="C17" s="25">
        <v>1691659</v>
      </c>
      <c r="D17" s="26" t="s">
        <v>65</v>
      </c>
      <c r="F17" s="8">
        <v>1691696</v>
      </c>
      <c r="G17" s="8" t="s">
        <v>101</v>
      </c>
    </row>
    <row r="18" spans="3:7" ht="15.75">
      <c r="C18" s="25">
        <v>1691660</v>
      </c>
      <c r="D18" s="26" t="s">
        <v>66</v>
      </c>
      <c r="F18" s="44">
        <v>1691697</v>
      </c>
      <c r="G18" s="44" t="s">
        <v>102</v>
      </c>
    </row>
    <row r="19" spans="3:7" ht="15.75">
      <c r="C19" s="25">
        <v>1691661</v>
      </c>
      <c r="D19" s="26" t="s">
        <v>67</v>
      </c>
      <c r="F19" s="8">
        <v>1691698</v>
      </c>
      <c r="G19" s="8" t="s">
        <v>103</v>
      </c>
    </row>
    <row r="20" spans="3:7" ht="15.75">
      <c r="C20" s="25">
        <v>1691662</v>
      </c>
      <c r="D20" s="26" t="s">
        <v>68</v>
      </c>
      <c r="F20" s="8">
        <v>1691699</v>
      </c>
      <c r="G20" s="8" t="s">
        <v>104</v>
      </c>
    </row>
    <row r="21" spans="3:7" ht="15.75">
      <c r="C21" s="25">
        <v>1691663</v>
      </c>
      <c r="D21" s="26" t="s">
        <v>69</v>
      </c>
      <c r="F21" s="8">
        <v>1691700</v>
      </c>
      <c r="G21" s="8" t="s">
        <v>105</v>
      </c>
    </row>
    <row r="22" spans="3:7" ht="15.75">
      <c r="C22" s="25">
        <v>1691664</v>
      </c>
      <c r="D22" s="26" t="s">
        <v>70</v>
      </c>
      <c r="F22" s="8">
        <v>1691701</v>
      </c>
      <c r="G22" s="8" t="s">
        <v>107</v>
      </c>
    </row>
    <row r="23" spans="3:7" ht="15.75">
      <c r="C23" s="25">
        <v>1691665</v>
      </c>
      <c r="D23" s="26" t="s">
        <v>71</v>
      </c>
      <c r="F23" s="8">
        <v>1691702</v>
      </c>
      <c r="G23" s="8" t="s">
        <v>108</v>
      </c>
    </row>
    <row r="24" spans="3:7" ht="15.75">
      <c r="C24" s="25">
        <v>1691666</v>
      </c>
      <c r="D24" s="26" t="s">
        <v>72</v>
      </c>
      <c r="F24" s="8">
        <v>1691703</v>
      </c>
      <c r="G24" s="8" t="s">
        <v>109</v>
      </c>
    </row>
    <row r="25" spans="3:7" ht="15.75">
      <c r="C25" s="25">
        <v>1691667</v>
      </c>
      <c r="D25" s="26" t="s">
        <v>73</v>
      </c>
      <c r="F25" s="44">
        <v>1691704</v>
      </c>
      <c r="G25" s="44" t="s">
        <v>110</v>
      </c>
    </row>
    <row r="26" spans="3:7" ht="15.75">
      <c r="C26" s="25">
        <v>1691668</v>
      </c>
      <c r="D26" s="26" t="s">
        <v>74</v>
      </c>
      <c r="F26" s="8">
        <v>1691705</v>
      </c>
      <c r="G26" s="8" t="s">
        <v>111</v>
      </c>
    </row>
    <row r="27" spans="3:7" ht="15.75">
      <c r="C27" s="25">
        <v>1691669</v>
      </c>
      <c r="D27" s="26" t="s">
        <v>75</v>
      </c>
      <c r="F27" s="8">
        <v>1691706</v>
      </c>
      <c r="G27" s="8" t="s">
        <v>112</v>
      </c>
    </row>
    <row r="28" spans="3:7" ht="15.75">
      <c r="C28" s="25">
        <v>1691670</v>
      </c>
      <c r="D28" s="26" t="s">
        <v>76</v>
      </c>
      <c r="F28" s="44">
        <v>1691707</v>
      </c>
      <c r="G28" s="44" t="s">
        <v>113</v>
      </c>
    </row>
    <row r="29" spans="3:7" ht="15.75">
      <c r="C29" s="25">
        <v>1691671</v>
      </c>
      <c r="D29" s="26" t="s">
        <v>77</v>
      </c>
      <c r="F29" s="8">
        <v>1691708</v>
      </c>
      <c r="G29" s="8" t="s">
        <v>114</v>
      </c>
    </row>
    <row r="30" spans="3:7" ht="15.75">
      <c r="C30" s="25">
        <v>1691672</v>
      </c>
      <c r="D30" s="26" t="s">
        <v>78</v>
      </c>
      <c r="F30" s="8">
        <v>1691709</v>
      </c>
      <c r="G30" s="8" t="s">
        <v>115</v>
      </c>
    </row>
    <row r="31" spans="3:7" ht="15.75">
      <c r="C31" s="25">
        <v>1691673</v>
      </c>
      <c r="D31" s="26" t="s">
        <v>79</v>
      </c>
      <c r="F31" s="8">
        <v>1691710</v>
      </c>
      <c r="G31" s="8" t="s">
        <v>116</v>
      </c>
    </row>
    <row r="32" spans="3:7" ht="15.75">
      <c r="C32" s="25">
        <v>1691674</v>
      </c>
      <c r="D32" s="26" t="s">
        <v>80</v>
      </c>
      <c r="F32" s="8">
        <v>1691711</v>
      </c>
      <c r="G32" s="8" t="s">
        <v>118</v>
      </c>
    </row>
    <row r="33" spans="3:7" ht="15.75">
      <c r="C33" s="25">
        <v>1691675</v>
      </c>
      <c r="D33" s="26" t="s">
        <v>81</v>
      </c>
      <c r="F33" s="8">
        <v>1691712</v>
      </c>
      <c r="G33" s="8" t="s">
        <v>120</v>
      </c>
    </row>
    <row r="34" spans="3:7" ht="15.75">
      <c r="C34" s="25">
        <v>1691676</v>
      </c>
      <c r="D34" s="26" t="s">
        <v>82</v>
      </c>
      <c r="F34" s="8">
        <v>1691713</v>
      </c>
      <c r="G34" s="8" t="s">
        <v>121</v>
      </c>
    </row>
    <row r="35" spans="3:7" ht="15.75">
      <c r="C35" s="25">
        <v>1691677</v>
      </c>
      <c r="D35" s="26" t="s">
        <v>83</v>
      </c>
      <c r="F35" s="44">
        <v>1691714</v>
      </c>
      <c r="G35" s="44" t="s">
        <v>122</v>
      </c>
    </row>
    <row r="36" spans="3:7" ht="15.75">
      <c r="C36" s="25">
        <v>1691678</v>
      </c>
      <c r="D36" s="26" t="s">
        <v>84</v>
      </c>
      <c r="F36" s="8">
        <v>1691715</v>
      </c>
      <c r="G36" s="8" t="s">
        <v>119</v>
      </c>
    </row>
    <row r="37" spans="3:7" ht="15.75">
      <c r="C37" s="25">
        <v>1691679</v>
      </c>
      <c r="D37" s="26" t="s">
        <v>85</v>
      </c>
      <c r="F37" s="8">
        <v>1691716</v>
      </c>
      <c r="G37" s="8" t="s">
        <v>123</v>
      </c>
    </row>
    <row r="38" spans="3:7" ht="15.75">
      <c r="C38" s="25">
        <v>1691680</v>
      </c>
      <c r="D38" s="26" t="s">
        <v>86</v>
      </c>
      <c r="F38" s="8">
        <v>1691717</v>
      </c>
      <c r="G38" s="8" t="s">
        <v>124</v>
      </c>
    </row>
    <row r="39" spans="3:7" ht="15.75">
      <c r="C39" s="25">
        <v>1691681</v>
      </c>
      <c r="D39" s="26" t="s">
        <v>87</v>
      </c>
      <c r="F39" s="8">
        <v>1691718</v>
      </c>
      <c r="G39" s="8" t="s">
        <v>125</v>
      </c>
    </row>
    <row r="40" spans="3:7" ht="15.75">
      <c r="C40" s="25">
        <v>1691682</v>
      </c>
      <c r="D40" s="26" t="s">
        <v>88</v>
      </c>
      <c r="F40" s="8">
        <v>1691719</v>
      </c>
      <c r="G40" s="8" t="s">
        <v>117</v>
      </c>
    </row>
  </sheetData>
  <mergeCells count="2">
    <mergeCell ref="C2:D2"/>
    <mergeCell ref="F3:G3"/>
  </mergeCells>
  <printOptions horizontalCentered="1"/>
  <pageMargins left="0.2" right="0.2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U59"/>
  <sheetViews>
    <sheetView workbookViewId="0" topLeftCell="A1">
      <pane xSplit="11" ySplit="14" topLeftCell="L15" activePane="bottomRight" state="frozen"/>
      <selection pane="topRight" activeCell="L1" sqref="L1"/>
      <selection pane="bottomLeft" activeCell="A15" sqref="A15"/>
      <selection pane="bottomRight" activeCell="C40" sqref="C40"/>
    </sheetView>
  </sheetViews>
  <sheetFormatPr defaultColWidth="9.140625" defaultRowHeight="15"/>
  <cols>
    <col min="1" max="1" width="9.140625" style="24" customWidth="1"/>
    <col min="2" max="2" width="9.140625" style="3" customWidth="1"/>
    <col min="3" max="3" width="26.8515625" style="3" customWidth="1"/>
    <col min="4" max="4" width="7.7109375" style="24" customWidth="1"/>
    <col min="5" max="5" width="6.28125" style="24" customWidth="1"/>
    <col min="6" max="6" width="7.421875" style="24" customWidth="1"/>
    <col min="7" max="7" width="6.421875" style="24" customWidth="1"/>
    <col min="8" max="8" width="7.00390625" style="24" customWidth="1"/>
    <col min="9" max="9" width="6.7109375" style="24" customWidth="1"/>
    <col min="10" max="10" width="6.421875" style="24" customWidth="1"/>
    <col min="11" max="11" width="7.421875" style="24" customWidth="1"/>
    <col min="12" max="12" width="6.8515625" style="24" customWidth="1"/>
    <col min="13" max="13" width="7.140625" style="24" customWidth="1"/>
    <col min="14" max="14" width="6.28125" style="24" customWidth="1"/>
    <col min="15" max="15" width="6.421875" style="24" customWidth="1"/>
    <col min="16" max="16" width="7.28125" style="24" customWidth="1"/>
    <col min="17" max="17" width="6.7109375" style="24" customWidth="1"/>
    <col min="18" max="21" width="9.140625" style="24" customWidth="1"/>
    <col min="22" max="16384" width="9.140625" style="1" customWidth="1"/>
  </cols>
  <sheetData>
    <row r="2" spans="2:21" ht="15"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2:21" ht="15">
      <c r="B3" s="74" t="s">
        <v>31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15">
      <c r="B4" s="74" t="s">
        <v>51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5">
      <c r="B5" s="2"/>
      <c r="D5" s="23">
        <v>301</v>
      </c>
      <c r="E5" s="23">
        <v>301</v>
      </c>
      <c r="F5" s="23">
        <v>302</v>
      </c>
      <c r="G5" s="23">
        <v>302</v>
      </c>
      <c r="H5" s="4" t="s">
        <v>11</v>
      </c>
      <c r="I5" s="4" t="s">
        <v>11</v>
      </c>
      <c r="J5" s="4" t="s">
        <v>9</v>
      </c>
      <c r="K5" s="4" t="s">
        <v>9</v>
      </c>
      <c r="L5" s="4" t="s">
        <v>32</v>
      </c>
      <c r="M5" s="4" t="s">
        <v>32</v>
      </c>
      <c r="N5" s="4" t="s">
        <v>33</v>
      </c>
      <c r="O5" s="4" t="s">
        <v>33</v>
      </c>
      <c r="P5" s="4" t="s">
        <v>34</v>
      </c>
      <c r="Q5" s="4" t="s">
        <v>34</v>
      </c>
      <c r="R5" s="22"/>
      <c r="S5" s="22"/>
      <c r="T5" s="22"/>
      <c r="U5" s="22"/>
    </row>
    <row r="6" spans="1:21" s="7" customFormat="1" ht="15">
      <c r="A6" s="24"/>
      <c r="B6" s="5" t="s">
        <v>14</v>
      </c>
      <c r="C6" s="6" t="s">
        <v>35</v>
      </c>
      <c r="D6" s="6" t="s">
        <v>15</v>
      </c>
      <c r="E6" s="6" t="s">
        <v>15</v>
      </c>
      <c r="F6" s="6" t="s">
        <v>16</v>
      </c>
      <c r="G6" s="6" t="s">
        <v>16</v>
      </c>
      <c r="H6" s="6" t="s">
        <v>19</v>
      </c>
      <c r="I6" s="6" t="s">
        <v>19</v>
      </c>
      <c r="J6" s="6" t="s">
        <v>17</v>
      </c>
      <c r="K6" s="6" t="s">
        <v>17</v>
      </c>
      <c r="L6" s="6" t="s">
        <v>36</v>
      </c>
      <c r="M6" s="6" t="s">
        <v>36</v>
      </c>
      <c r="N6" s="6" t="s">
        <v>37</v>
      </c>
      <c r="O6" s="6" t="s">
        <v>37</v>
      </c>
      <c r="P6" s="6" t="s">
        <v>38</v>
      </c>
      <c r="Q6" s="6" t="s">
        <v>38</v>
      </c>
      <c r="R6" s="6" t="s">
        <v>22</v>
      </c>
      <c r="S6" s="6" t="s">
        <v>23</v>
      </c>
      <c r="T6" s="6" t="s">
        <v>24</v>
      </c>
      <c r="U6" s="6" t="s">
        <v>25</v>
      </c>
    </row>
    <row r="7" spans="1:21" s="45" customFormat="1" ht="15">
      <c r="A7" s="21">
        <v>1</v>
      </c>
      <c r="B7" s="44">
        <v>1691683</v>
      </c>
      <c r="C7" s="44" t="s">
        <v>89</v>
      </c>
      <c r="D7" s="18">
        <v>43</v>
      </c>
      <c r="E7" s="18" t="s">
        <v>7</v>
      </c>
      <c r="F7" s="19">
        <v>45</v>
      </c>
      <c r="G7" s="19" t="s">
        <v>7</v>
      </c>
      <c r="H7" s="18"/>
      <c r="I7" s="18"/>
      <c r="J7" s="19"/>
      <c r="K7" s="19"/>
      <c r="L7" s="18">
        <v>23</v>
      </c>
      <c r="M7" s="18" t="s">
        <v>126</v>
      </c>
      <c r="N7" s="18">
        <v>16</v>
      </c>
      <c r="O7" s="18" t="s">
        <v>126</v>
      </c>
      <c r="P7" s="18">
        <v>33</v>
      </c>
      <c r="Q7" s="18" t="s">
        <v>126</v>
      </c>
      <c r="R7" s="19">
        <f aca="true" t="shared" si="0" ref="R7:R43">+D7+F7+H7+J7+L7+N7+P7</f>
        <v>160</v>
      </c>
      <c r="S7" s="19">
        <f aca="true" t="shared" si="1" ref="S7:S43">R7*100/500</f>
        <v>32</v>
      </c>
      <c r="T7" s="19" t="s">
        <v>127</v>
      </c>
      <c r="U7" s="19"/>
    </row>
    <row r="8" spans="1:21" s="45" customFormat="1" ht="15">
      <c r="A8" s="21">
        <f>+A7+1</f>
        <v>2</v>
      </c>
      <c r="B8" s="44">
        <v>1691684</v>
      </c>
      <c r="C8" s="44" t="s">
        <v>90</v>
      </c>
      <c r="D8" s="18">
        <v>50</v>
      </c>
      <c r="E8" s="18" t="s">
        <v>6</v>
      </c>
      <c r="F8" s="18">
        <v>44</v>
      </c>
      <c r="G8" s="18" t="s">
        <v>7</v>
      </c>
      <c r="H8" s="19"/>
      <c r="I8" s="19"/>
      <c r="J8" s="19"/>
      <c r="K8" s="19"/>
      <c r="L8" s="18">
        <v>40</v>
      </c>
      <c r="M8" s="18" t="s">
        <v>7</v>
      </c>
      <c r="N8" s="18">
        <v>28</v>
      </c>
      <c r="O8" s="18" t="s">
        <v>126</v>
      </c>
      <c r="P8" s="18">
        <v>62</v>
      </c>
      <c r="Q8" s="18" t="s">
        <v>3</v>
      </c>
      <c r="R8" s="19">
        <f t="shared" si="0"/>
        <v>224</v>
      </c>
      <c r="S8" s="19">
        <f t="shared" si="1"/>
        <v>44.8</v>
      </c>
      <c r="T8" s="19" t="s">
        <v>49</v>
      </c>
      <c r="U8" s="19"/>
    </row>
    <row r="9" spans="1:21" ht="15">
      <c r="A9" s="24">
        <f aca="true" t="shared" si="2" ref="A9:A43">+A8+1</f>
        <v>3</v>
      </c>
      <c r="B9" s="8">
        <v>1691685</v>
      </c>
      <c r="C9" s="8" t="s">
        <v>91</v>
      </c>
      <c r="D9" s="9">
        <v>77</v>
      </c>
      <c r="E9" s="9" t="s">
        <v>3</v>
      </c>
      <c r="F9" s="9">
        <v>69</v>
      </c>
      <c r="G9" s="9" t="s">
        <v>5</v>
      </c>
      <c r="H9" s="6"/>
      <c r="I9" s="6"/>
      <c r="J9" s="6"/>
      <c r="K9" s="6"/>
      <c r="L9" s="9">
        <v>58</v>
      </c>
      <c r="M9" s="9" t="s">
        <v>5</v>
      </c>
      <c r="N9" s="9">
        <v>46</v>
      </c>
      <c r="O9" s="9" t="s">
        <v>7</v>
      </c>
      <c r="P9" s="9">
        <v>54</v>
      </c>
      <c r="Q9" s="9" t="s">
        <v>0</v>
      </c>
      <c r="R9" s="6">
        <f t="shared" si="0"/>
        <v>304</v>
      </c>
      <c r="S9" s="6">
        <f t="shared" si="1"/>
        <v>60.8</v>
      </c>
      <c r="T9" s="6" t="s">
        <v>128</v>
      </c>
      <c r="U9" s="6" t="s">
        <v>27</v>
      </c>
    </row>
    <row r="10" spans="1:21" ht="15">
      <c r="A10" s="24">
        <f t="shared" si="2"/>
        <v>4</v>
      </c>
      <c r="B10" s="8">
        <v>1691686</v>
      </c>
      <c r="C10" s="8" t="s">
        <v>92</v>
      </c>
      <c r="D10" s="9">
        <v>60</v>
      </c>
      <c r="E10" s="9" t="s">
        <v>5</v>
      </c>
      <c r="F10" s="9"/>
      <c r="G10" s="9"/>
      <c r="H10" s="6">
        <v>57</v>
      </c>
      <c r="I10" s="6" t="s">
        <v>0</v>
      </c>
      <c r="J10" s="6"/>
      <c r="K10" s="6"/>
      <c r="L10" s="9">
        <v>42</v>
      </c>
      <c r="M10" s="9" t="s">
        <v>7</v>
      </c>
      <c r="N10" s="9">
        <v>44</v>
      </c>
      <c r="O10" s="9" t="s">
        <v>7</v>
      </c>
      <c r="P10" s="9">
        <v>57</v>
      </c>
      <c r="Q10" s="9" t="s">
        <v>0</v>
      </c>
      <c r="R10" s="6">
        <f t="shared" si="0"/>
        <v>260</v>
      </c>
      <c r="S10" s="6">
        <f t="shared" si="1"/>
        <v>52</v>
      </c>
      <c r="T10" s="6" t="s">
        <v>128</v>
      </c>
      <c r="U10" s="6" t="s">
        <v>28</v>
      </c>
    </row>
    <row r="11" spans="1:21" ht="15">
      <c r="A11" s="24">
        <f t="shared" si="2"/>
        <v>5</v>
      </c>
      <c r="B11" s="8">
        <v>1691687</v>
      </c>
      <c r="C11" s="8" t="s">
        <v>93</v>
      </c>
      <c r="D11" s="9">
        <v>61</v>
      </c>
      <c r="E11" s="9" t="s">
        <v>5</v>
      </c>
      <c r="F11" s="9">
        <v>76</v>
      </c>
      <c r="G11" s="9" t="s">
        <v>0</v>
      </c>
      <c r="H11" s="6"/>
      <c r="I11" s="6"/>
      <c r="J11" s="6"/>
      <c r="K11" s="6"/>
      <c r="L11" s="9">
        <v>45</v>
      </c>
      <c r="M11" s="9" t="s">
        <v>7</v>
      </c>
      <c r="N11" s="9">
        <v>47</v>
      </c>
      <c r="O11" s="9" t="s">
        <v>7</v>
      </c>
      <c r="P11" s="9">
        <v>42</v>
      </c>
      <c r="Q11" s="9" t="s">
        <v>7</v>
      </c>
      <c r="R11" s="6">
        <f t="shared" si="0"/>
        <v>271</v>
      </c>
      <c r="S11" s="6">
        <f t="shared" si="1"/>
        <v>54.2</v>
      </c>
      <c r="T11" s="6" t="s">
        <v>128</v>
      </c>
      <c r="U11" s="6" t="s">
        <v>28</v>
      </c>
    </row>
    <row r="12" spans="1:21" ht="15">
      <c r="A12" s="24">
        <f t="shared" si="2"/>
        <v>6</v>
      </c>
      <c r="B12" s="8">
        <v>1691688</v>
      </c>
      <c r="C12" s="8" t="s">
        <v>94</v>
      </c>
      <c r="D12" s="9">
        <v>75</v>
      </c>
      <c r="E12" s="9" t="s">
        <v>3</v>
      </c>
      <c r="F12" s="9">
        <v>80</v>
      </c>
      <c r="G12" s="9" t="s">
        <v>0</v>
      </c>
      <c r="H12" s="6"/>
      <c r="I12" s="6"/>
      <c r="J12" s="6"/>
      <c r="K12" s="6"/>
      <c r="L12" s="9">
        <v>52</v>
      </c>
      <c r="M12" s="9" t="s">
        <v>6</v>
      </c>
      <c r="N12" s="9">
        <v>53</v>
      </c>
      <c r="O12" s="9" t="s">
        <v>6</v>
      </c>
      <c r="P12" s="9">
        <v>62</v>
      </c>
      <c r="Q12" s="9" t="s">
        <v>3</v>
      </c>
      <c r="R12" s="6">
        <f t="shared" si="0"/>
        <v>322</v>
      </c>
      <c r="S12" s="6">
        <f t="shared" si="1"/>
        <v>64.4</v>
      </c>
      <c r="T12" s="6" t="s">
        <v>128</v>
      </c>
      <c r="U12" s="6" t="s">
        <v>27</v>
      </c>
    </row>
    <row r="13" spans="1:21" ht="15">
      <c r="A13" s="24">
        <f t="shared" si="2"/>
        <v>7</v>
      </c>
      <c r="B13" s="8">
        <v>1691689</v>
      </c>
      <c r="C13" s="8" t="s">
        <v>95</v>
      </c>
      <c r="D13" s="9">
        <v>57</v>
      </c>
      <c r="E13" s="9" t="s">
        <v>6</v>
      </c>
      <c r="F13" s="9">
        <v>70</v>
      </c>
      <c r="G13" s="9" t="s">
        <v>5</v>
      </c>
      <c r="H13" s="6"/>
      <c r="I13" s="6"/>
      <c r="J13" s="6"/>
      <c r="K13" s="6"/>
      <c r="L13" s="9">
        <v>48</v>
      </c>
      <c r="M13" s="9" t="s">
        <v>7</v>
      </c>
      <c r="N13" s="9">
        <v>43</v>
      </c>
      <c r="O13" s="9" t="s">
        <v>7</v>
      </c>
      <c r="P13" s="9">
        <v>55</v>
      </c>
      <c r="Q13" s="9" t="s">
        <v>0</v>
      </c>
      <c r="R13" s="6">
        <f t="shared" si="0"/>
        <v>273</v>
      </c>
      <c r="S13" s="6">
        <f t="shared" si="1"/>
        <v>54.6</v>
      </c>
      <c r="T13" s="6" t="s">
        <v>128</v>
      </c>
      <c r="U13" s="6" t="s">
        <v>28</v>
      </c>
    </row>
    <row r="14" spans="1:21" ht="15">
      <c r="A14" s="24">
        <f t="shared" si="2"/>
        <v>8</v>
      </c>
      <c r="B14" s="8">
        <v>1691690</v>
      </c>
      <c r="C14" s="8" t="s">
        <v>96</v>
      </c>
      <c r="D14" s="9">
        <v>66</v>
      </c>
      <c r="E14" s="9" t="s">
        <v>0</v>
      </c>
      <c r="F14" s="9"/>
      <c r="G14" s="9"/>
      <c r="H14" s="6"/>
      <c r="I14" s="6"/>
      <c r="J14" s="6">
        <v>62</v>
      </c>
      <c r="K14" s="6" t="s">
        <v>6</v>
      </c>
      <c r="L14" s="9">
        <v>42</v>
      </c>
      <c r="M14" s="9" t="s">
        <v>7</v>
      </c>
      <c r="N14" s="9">
        <v>51</v>
      </c>
      <c r="O14" s="9" t="s">
        <v>6</v>
      </c>
      <c r="P14" s="9">
        <v>49</v>
      </c>
      <c r="Q14" s="9" t="s">
        <v>6</v>
      </c>
      <c r="R14" s="6">
        <f t="shared" si="0"/>
        <v>270</v>
      </c>
      <c r="S14" s="6">
        <f t="shared" si="1"/>
        <v>54</v>
      </c>
      <c r="T14" s="6" t="s">
        <v>128</v>
      </c>
      <c r="U14" s="6" t="s">
        <v>28</v>
      </c>
    </row>
    <row r="15" spans="1:21" ht="15">
      <c r="A15" s="24">
        <f t="shared" si="2"/>
        <v>9</v>
      </c>
      <c r="B15" s="8">
        <v>1691691</v>
      </c>
      <c r="C15" s="8" t="s">
        <v>97</v>
      </c>
      <c r="D15" s="9">
        <v>58</v>
      </c>
      <c r="E15" s="9" t="s">
        <v>5</v>
      </c>
      <c r="F15" s="9">
        <v>62</v>
      </c>
      <c r="G15" s="9" t="s">
        <v>6</v>
      </c>
      <c r="H15" s="6"/>
      <c r="I15" s="6"/>
      <c r="J15" s="6"/>
      <c r="K15" s="6"/>
      <c r="L15" s="9">
        <v>50</v>
      </c>
      <c r="M15" s="9" t="s">
        <v>6</v>
      </c>
      <c r="N15" s="9">
        <v>40</v>
      </c>
      <c r="O15" s="9" t="s">
        <v>7</v>
      </c>
      <c r="P15" s="9">
        <v>42</v>
      </c>
      <c r="Q15" s="9" t="s">
        <v>7</v>
      </c>
      <c r="R15" s="6">
        <f t="shared" si="0"/>
        <v>252</v>
      </c>
      <c r="S15" s="6">
        <f t="shared" si="1"/>
        <v>50.4</v>
      </c>
      <c r="T15" s="6" t="s">
        <v>128</v>
      </c>
      <c r="U15" s="6" t="s">
        <v>28</v>
      </c>
    </row>
    <row r="16" spans="1:21" s="45" customFormat="1" ht="15">
      <c r="A16" s="21">
        <f t="shared" si="2"/>
        <v>10</v>
      </c>
      <c r="B16" s="44">
        <v>1691692</v>
      </c>
      <c r="C16" s="44" t="s">
        <v>98</v>
      </c>
      <c r="D16" s="18">
        <v>43</v>
      </c>
      <c r="E16" s="18" t="s">
        <v>7</v>
      </c>
      <c r="F16" s="18">
        <v>47</v>
      </c>
      <c r="G16" s="18" t="s">
        <v>7</v>
      </c>
      <c r="H16" s="19"/>
      <c r="I16" s="19"/>
      <c r="J16" s="19"/>
      <c r="K16" s="19"/>
      <c r="L16" s="18">
        <v>22</v>
      </c>
      <c r="M16" s="18" t="s">
        <v>126</v>
      </c>
      <c r="N16" s="18">
        <v>19</v>
      </c>
      <c r="O16" s="18" t="s">
        <v>126</v>
      </c>
      <c r="P16" s="18">
        <v>30</v>
      </c>
      <c r="Q16" s="18" t="s">
        <v>126</v>
      </c>
      <c r="R16" s="19">
        <f t="shared" si="0"/>
        <v>161</v>
      </c>
      <c r="S16" s="19">
        <f t="shared" si="1"/>
        <v>32.2</v>
      </c>
      <c r="T16" s="19" t="s">
        <v>127</v>
      </c>
      <c r="U16" s="19"/>
    </row>
    <row r="17" spans="1:21" ht="15">
      <c r="A17" s="24">
        <f t="shared" si="2"/>
        <v>11</v>
      </c>
      <c r="B17" s="8">
        <v>1691693</v>
      </c>
      <c r="C17" s="8" t="s">
        <v>99</v>
      </c>
      <c r="D17" s="9">
        <v>60</v>
      </c>
      <c r="E17" s="9" t="s">
        <v>5</v>
      </c>
      <c r="F17" s="9"/>
      <c r="G17" s="9"/>
      <c r="H17" s="6">
        <v>33</v>
      </c>
      <c r="I17" s="6" t="s">
        <v>7</v>
      </c>
      <c r="J17" s="6"/>
      <c r="K17" s="6"/>
      <c r="L17" s="9">
        <v>46</v>
      </c>
      <c r="M17" s="9" t="s">
        <v>7</v>
      </c>
      <c r="N17" s="9">
        <v>49</v>
      </c>
      <c r="O17" s="9" t="s">
        <v>7</v>
      </c>
      <c r="P17" s="9">
        <v>53</v>
      </c>
      <c r="Q17" s="9" t="s">
        <v>5</v>
      </c>
      <c r="R17" s="6">
        <f t="shared" si="0"/>
        <v>241</v>
      </c>
      <c r="S17" s="6">
        <f t="shared" si="1"/>
        <v>48.2</v>
      </c>
      <c r="T17" s="6" t="s">
        <v>128</v>
      </c>
      <c r="U17" s="6" t="s">
        <v>28</v>
      </c>
    </row>
    <row r="18" spans="1:21" ht="15">
      <c r="A18" s="24">
        <f t="shared" si="2"/>
        <v>12</v>
      </c>
      <c r="B18" s="8">
        <v>1691694</v>
      </c>
      <c r="C18" s="8" t="s">
        <v>100</v>
      </c>
      <c r="D18" s="9">
        <v>83</v>
      </c>
      <c r="E18" s="9" t="s">
        <v>1</v>
      </c>
      <c r="F18" s="9"/>
      <c r="G18" s="9"/>
      <c r="H18" s="6">
        <v>60</v>
      </c>
      <c r="I18" s="6" t="s">
        <v>0</v>
      </c>
      <c r="J18" s="6"/>
      <c r="K18" s="6"/>
      <c r="L18" s="9">
        <v>52</v>
      </c>
      <c r="M18" s="9" t="s">
        <v>6</v>
      </c>
      <c r="N18" s="9">
        <v>44</v>
      </c>
      <c r="O18" s="9" t="s">
        <v>7</v>
      </c>
      <c r="P18" s="9">
        <v>62</v>
      </c>
      <c r="Q18" s="9" t="s">
        <v>3</v>
      </c>
      <c r="R18" s="6">
        <f t="shared" si="0"/>
        <v>301</v>
      </c>
      <c r="S18" s="6">
        <f t="shared" si="1"/>
        <v>60.2</v>
      </c>
      <c r="T18" s="6" t="s">
        <v>128</v>
      </c>
      <c r="U18" s="6" t="s">
        <v>27</v>
      </c>
    </row>
    <row r="19" spans="1:21" ht="15">
      <c r="A19" s="24">
        <f t="shared" si="2"/>
        <v>13</v>
      </c>
      <c r="B19" s="8">
        <v>1691695</v>
      </c>
      <c r="C19" s="8" t="s">
        <v>106</v>
      </c>
      <c r="D19" s="9">
        <v>78</v>
      </c>
      <c r="E19" s="9" t="s">
        <v>3</v>
      </c>
      <c r="F19" s="9">
        <v>72</v>
      </c>
      <c r="G19" s="9" t="s">
        <v>5</v>
      </c>
      <c r="H19" s="6"/>
      <c r="I19" s="6"/>
      <c r="J19" s="6"/>
      <c r="K19" s="6"/>
      <c r="L19" s="9">
        <v>63</v>
      </c>
      <c r="M19" s="9" t="s">
        <v>0</v>
      </c>
      <c r="N19" s="9">
        <v>52</v>
      </c>
      <c r="O19" s="9" t="s">
        <v>6</v>
      </c>
      <c r="P19" s="9">
        <v>54</v>
      </c>
      <c r="Q19" s="9" t="s">
        <v>0</v>
      </c>
      <c r="R19" s="6">
        <f t="shared" si="0"/>
        <v>319</v>
      </c>
      <c r="S19" s="6">
        <f t="shared" si="1"/>
        <v>63.8</v>
      </c>
      <c r="T19" s="6" t="s">
        <v>128</v>
      </c>
      <c r="U19" s="6" t="s">
        <v>27</v>
      </c>
    </row>
    <row r="20" spans="1:21" ht="15">
      <c r="A20" s="24">
        <f t="shared" si="2"/>
        <v>14</v>
      </c>
      <c r="B20" s="8">
        <v>1691696</v>
      </c>
      <c r="C20" s="8" t="s">
        <v>101</v>
      </c>
      <c r="D20" s="9">
        <v>77</v>
      </c>
      <c r="E20" s="9" t="s">
        <v>3</v>
      </c>
      <c r="F20" s="9">
        <v>83</v>
      </c>
      <c r="G20" s="9" t="s">
        <v>3</v>
      </c>
      <c r="H20" s="6"/>
      <c r="I20" s="6"/>
      <c r="J20" s="6"/>
      <c r="K20" s="6"/>
      <c r="L20" s="9">
        <v>76</v>
      </c>
      <c r="M20" s="9" t="s">
        <v>1</v>
      </c>
      <c r="N20" s="9">
        <v>67</v>
      </c>
      <c r="O20" s="9" t="s">
        <v>0</v>
      </c>
      <c r="P20" s="9">
        <v>63</v>
      </c>
      <c r="Q20" s="9" t="s">
        <v>3</v>
      </c>
      <c r="R20" s="6">
        <f t="shared" si="0"/>
        <v>366</v>
      </c>
      <c r="S20" s="6">
        <f t="shared" si="1"/>
        <v>73.2</v>
      </c>
      <c r="T20" s="6" t="s">
        <v>128</v>
      </c>
      <c r="U20" s="6" t="s">
        <v>27</v>
      </c>
    </row>
    <row r="21" spans="1:21" s="45" customFormat="1" ht="15">
      <c r="A21" s="21">
        <f t="shared" si="2"/>
        <v>15</v>
      </c>
      <c r="B21" s="44">
        <v>1691697</v>
      </c>
      <c r="C21" s="44" t="s">
        <v>102</v>
      </c>
      <c r="D21" s="18">
        <v>64</v>
      </c>
      <c r="E21" s="18" t="s">
        <v>5</v>
      </c>
      <c r="F21" s="18">
        <v>54</v>
      </c>
      <c r="G21" s="18" t="s">
        <v>7</v>
      </c>
      <c r="H21" s="19"/>
      <c r="I21" s="19"/>
      <c r="J21" s="19"/>
      <c r="K21" s="19"/>
      <c r="L21" s="18">
        <v>46</v>
      </c>
      <c r="M21" s="18" t="s">
        <v>7</v>
      </c>
      <c r="N21" s="18">
        <v>23</v>
      </c>
      <c r="O21" s="18" t="s">
        <v>126</v>
      </c>
      <c r="P21" s="18">
        <v>41</v>
      </c>
      <c r="Q21" s="18" t="s">
        <v>7</v>
      </c>
      <c r="R21" s="19">
        <f t="shared" si="0"/>
        <v>228</v>
      </c>
      <c r="S21" s="19">
        <f t="shared" si="1"/>
        <v>45.6</v>
      </c>
      <c r="T21" s="19" t="s">
        <v>49</v>
      </c>
      <c r="U21" s="19"/>
    </row>
    <row r="22" spans="1:21" ht="15">
      <c r="A22" s="24">
        <f t="shared" si="2"/>
        <v>16</v>
      </c>
      <c r="B22" s="8">
        <v>1691698</v>
      </c>
      <c r="C22" s="8" t="s">
        <v>103</v>
      </c>
      <c r="D22" s="9">
        <v>88</v>
      </c>
      <c r="E22" s="9" t="s">
        <v>2</v>
      </c>
      <c r="F22" s="9"/>
      <c r="G22" s="9"/>
      <c r="H22" s="6">
        <v>64</v>
      </c>
      <c r="I22" s="6" t="s">
        <v>3</v>
      </c>
      <c r="J22" s="6"/>
      <c r="K22" s="6"/>
      <c r="L22" s="9">
        <v>81</v>
      </c>
      <c r="M22" s="9" t="s">
        <v>1</v>
      </c>
      <c r="N22" s="9">
        <v>72</v>
      </c>
      <c r="O22" s="9" t="s">
        <v>3</v>
      </c>
      <c r="P22" s="9">
        <v>73</v>
      </c>
      <c r="Q22" s="9" t="s">
        <v>1</v>
      </c>
      <c r="R22" s="6">
        <f t="shared" si="0"/>
        <v>378</v>
      </c>
      <c r="S22" s="6">
        <f t="shared" si="1"/>
        <v>75.6</v>
      </c>
      <c r="T22" s="6" t="s">
        <v>128</v>
      </c>
      <c r="U22" s="6" t="s">
        <v>27</v>
      </c>
    </row>
    <row r="23" spans="1:21" ht="15">
      <c r="A23" s="24">
        <f t="shared" si="2"/>
        <v>17</v>
      </c>
      <c r="B23" s="8">
        <v>1691699</v>
      </c>
      <c r="C23" s="8" t="s">
        <v>104</v>
      </c>
      <c r="D23" s="9">
        <v>83</v>
      </c>
      <c r="E23" s="9" t="s">
        <v>1</v>
      </c>
      <c r="F23" s="9">
        <v>84</v>
      </c>
      <c r="G23" s="9" t="s">
        <v>3</v>
      </c>
      <c r="H23" s="6"/>
      <c r="I23" s="6"/>
      <c r="J23" s="6"/>
      <c r="K23" s="6"/>
      <c r="L23" s="9">
        <v>82</v>
      </c>
      <c r="M23" s="9" t="s">
        <v>1</v>
      </c>
      <c r="N23" s="9">
        <v>84</v>
      </c>
      <c r="O23" s="9" t="s">
        <v>2</v>
      </c>
      <c r="P23" s="9">
        <v>79</v>
      </c>
      <c r="Q23" s="9" t="s">
        <v>2</v>
      </c>
      <c r="R23" s="6">
        <f t="shared" si="0"/>
        <v>412</v>
      </c>
      <c r="S23" s="6">
        <f t="shared" si="1"/>
        <v>82.4</v>
      </c>
      <c r="T23" s="6" t="s">
        <v>128</v>
      </c>
      <c r="U23" s="6" t="s">
        <v>27</v>
      </c>
    </row>
    <row r="24" spans="1:21" ht="15">
      <c r="A24" s="24">
        <f t="shared" si="2"/>
        <v>18</v>
      </c>
      <c r="B24" s="8">
        <v>1691700</v>
      </c>
      <c r="C24" s="8" t="s">
        <v>105</v>
      </c>
      <c r="D24" s="9">
        <v>67</v>
      </c>
      <c r="E24" s="9" t="s">
        <v>0</v>
      </c>
      <c r="F24" s="9">
        <v>72</v>
      </c>
      <c r="G24" s="9" t="s">
        <v>5</v>
      </c>
      <c r="H24" s="6"/>
      <c r="I24" s="6"/>
      <c r="J24" s="6"/>
      <c r="K24" s="6"/>
      <c r="L24" s="9">
        <v>70</v>
      </c>
      <c r="M24" s="9" t="s">
        <v>3</v>
      </c>
      <c r="N24" s="9">
        <v>56</v>
      </c>
      <c r="O24" s="9" t="s">
        <v>5</v>
      </c>
      <c r="P24" s="9">
        <v>43</v>
      </c>
      <c r="Q24" s="9" t="s">
        <v>7</v>
      </c>
      <c r="R24" s="6">
        <f t="shared" si="0"/>
        <v>308</v>
      </c>
      <c r="S24" s="6">
        <f t="shared" si="1"/>
        <v>61.6</v>
      </c>
      <c r="T24" s="6" t="s">
        <v>128</v>
      </c>
      <c r="U24" s="6" t="s">
        <v>27</v>
      </c>
    </row>
    <row r="25" spans="1:21" ht="15">
      <c r="A25" s="24">
        <f t="shared" si="2"/>
        <v>19</v>
      </c>
      <c r="B25" s="8">
        <v>1691701</v>
      </c>
      <c r="C25" s="8" t="s">
        <v>107</v>
      </c>
      <c r="D25" s="9">
        <v>82</v>
      </c>
      <c r="E25" s="9" t="s">
        <v>1</v>
      </c>
      <c r="F25" s="9"/>
      <c r="G25" s="9"/>
      <c r="H25" s="6">
        <v>76</v>
      </c>
      <c r="I25" s="6" t="s">
        <v>1</v>
      </c>
      <c r="J25" s="6"/>
      <c r="K25" s="6"/>
      <c r="L25" s="9">
        <v>66</v>
      </c>
      <c r="M25" s="9" t="s">
        <v>0</v>
      </c>
      <c r="N25" s="9">
        <v>58</v>
      </c>
      <c r="O25" s="9" t="s">
        <v>5</v>
      </c>
      <c r="P25" s="9">
        <v>66</v>
      </c>
      <c r="Q25" s="9" t="s">
        <v>3</v>
      </c>
      <c r="R25" s="6">
        <f t="shared" si="0"/>
        <v>348</v>
      </c>
      <c r="S25" s="6">
        <f t="shared" si="1"/>
        <v>69.6</v>
      </c>
      <c r="T25" s="6" t="s">
        <v>128</v>
      </c>
      <c r="U25" s="6" t="s">
        <v>27</v>
      </c>
    </row>
    <row r="26" spans="1:21" ht="15">
      <c r="A26" s="24">
        <f t="shared" si="2"/>
        <v>20</v>
      </c>
      <c r="B26" s="8">
        <v>1691702</v>
      </c>
      <c r="C26" s="8" t="s">
        <v>108</v>
      </c>
      <c r="D26" s="9">
        <v>81</v>
      </c>
      <c r="E26" s="9" t="s">
        <v>1</v>
      </c>
      <c r="F26" s="9"/>
      <c r="G26" s="9"/>
      <c r="H26" s="6"/>
      <c r="I26" s="6"/>
      <c r="J26" s="6">
        <v>88</v>
      </c>
      <c r="K26" s="6" t="s">
        <v>1</v>
      </c>
      <c r="L26" s="9">
        <v>95</v>
      </c>
      <c r="M26" s="9" t="s">
        <v>4</v>
      </c>
      <c r="N26" s="9">
        <v>72</v>
      </c>
      <c r="O26" s="9" t="s">
        <v>3</v>
      </c>
      <c r="P26" s="9">
        <v>76</v>
      </c>
      <c r="Q26" s="9" t="s">
        <v>2</v>
      </c>
      <c r="R26" s="6">
        <f t="shared" si="0"/>
        <v>412</v>
      </c>
      <c r="S26" s="6">
        <f t="shared" si="1"/>
        <v>82.4</v>
      </c>
      <c r="T26" s="6" t="s">
        <v>128</v>
      </c>
      <c r="U26" s="6" t="s">
        <v>27</v>
      </c>
    </row>
    <row r="27" spans="1:21" ht="15">
      <c r="A27" s="24">
        <f t="shared" si="2"/>
        <v>21</v>
      </c>
      <c r="B27" s="8">
        <v>1691703</v>
      </c>
      <c r="C27" s="8" t="s">
        <v>109</v>
      </c>
      <c r="D27" s="9">
        <v>71</v>
      </c>
      <c r="E27" s="9" t="s">
        <v>0</v>
      </c>
      <c r="F27" s="9"/>
      <c r="G27" s="9"/>
      <c r="H27" s="6">
        <v>61</v>
      </c>
      <c r="I27" s="6" t="s">
        <v>0</v>
      </c>
      <c r="J27" s="6"/>
      <c r="K27" s="6"/>
      <c r="L27" s="9">
        <v>81</v>
      </c>
      <c r="M27" s="9" t="s">
        <v>1</v>
      </c>
      <c r="N27" s="9">
        <v>70</v>
      </c>
      <c r="O27" s="9" t="s">
        <v>3</v>
      </c>
      <c r="P27" s="9">
        <v>55</v>
      </c>
      <c r="Q27" s="9" t="s">
        <v>0</v>
      </c>
      <c r="R27" s="6">
        <f t="shared" si="0"/>
        <v>338</v>
      </c>
      <c r="S27" s="6">
        <f t="shared" si="1"/>
        <v>67.6</v>
      </c>
      <c r="T27" s="6" t="s">
        <v>128</v>
      </c>
      <c r="U27" s="6" t="s">
        <v>27</v>
      </c>
    </row>
    <row r="28" spans="1:21" s="45" customFormat="1" ht="15">
      <c r="A28" s="21">
        <f t="shared" si="2"/>
        <v>22</v>
      </c>
      <c r="B28" s="44">
        <v>1691704</v>
      </c>
      <c r="C28" s="44" t="s">
        <v>110</v>
      </c>
      <c r="D28" s="18">
        <v>56</v>
      </c>
      <c r="E28" s="18" t="s">
        <v>6</v>
      </c>
      <c r="F28" s="18">
        <v>45</v>
      </c>
      <c r="G28" s="18" t="s">
        <v>7</v>
      </c>
      <c r="H28" s="19"/>
      <c r="I28" s="19"/>
      <c r="J28" s="19"/>
      <c r="K28" s="19"/>
      <c r="L28" s="18">
        <v>30</v>
      </c>
      <c r="M28" s="18" t="s">
        <v>126</v>
      </c>
      <c r="N28" s="18">
        <v>43</v>
      </c>
      <c r="O28" s="18" t="s">
        <v>7</v>
      </c>
      <c r="P28" s="18">
        <v>51</v>
      </c>
      <c r="Q28" s="18" t="s">
        <v>5</v>
      </c>
      <c r="R28" s="19">
        <f t="shared" si="0"/>
        <v>225</v>
      </c>
      <c r="S28" s="19">
        <f t="shared" si="1"/>
        <v>45</v>
      </c>
      <c r="T28" s="19" t="s">
        <v>49</v>
      </c>
      <c r="U28" s="19"/>
    </row>
    <row r="29" spans="1:21" ht="15">
      <c r="A29" s="24">
        <f t="shared" si="2"/>
        <v>23</v>
      </c>
      <c r="B29" s="8">
        <v>1691705</v>
      </c>
      <c r="C29" s="8" t="s">
        <v>111</v>
      </c>
      <c r="D29" s="9">
        <v>83</v>
      </c>
      <c r="E29" s="9" t="s">
        <v>1</v>
      </c>
      <c r="F29" s="9">
        <v>78</v>
      </c>
      <c r="G29" s="9" t="s">
        <v>0</v>
      </c>
      <c r="H29" s="6"/>
      <c r="I29" s="6"/>
      <c r="J29" s="6"/>
      <c r="K29" s="6"/>
      <c r="L29" s="9">
        <v>61</v>
      </c>
      <c r="M29" s="9" t="s">
        <v>0</v>
      </c>
      <c r="N29" s="9">
        <v>52</v>
      </c>
      <c r="O29" s="9" t="s">
        <v>6</v>
      </c>
      <c r="P29" s="9">
        <v>49</v>
      </c>
      <c r="Q29" s="9" t="s">
        <v>6</v>
      </c>
      <c r="R29" s="6">
        <f t="shared" si="0"/>
        <v>323</v>
      </c>
      <c r="S29" s="6">
        <f t="shared" si="1"/>
        <v>64.6</v>
      </c>
      <c r="T29" s="6" t="s">
        <v>128</v>
      </c>
      <c r="U29" s="6" t="s">
        <v>27</v>
      </c>
    </row>
    <row r="30" spans="1:21" ht="15">
      <c r="A30" s="24">
        <f t="shared" si="2"/>
        <v>24</v>
      </c>
      <c r="B30" s="8">
        <v>1691706</v>
      </c>
      <c r="C30" s="8" t="s">
        <v>112</v>
      </c>
      <c r="D30" s="9">
        <v>82</v>
      </c>
      <c r="E30" s="9" t="s">
        <v>1</v>
      </c>
      <c r="F30" s="9"/>
      <c r="G30" s="9"/>
      <c r="H30" s="6"/>
      <c r="I30" s="6"/>
      <c r="J30" s="6">
        <v>91</v>
      </c>
      <c r="K30" s="6" t="s">
        <v>2</v>
      </c>
      <c r="L30" s="9">
        <v>90</v>
      </c>
      <c r="M30" s="9" t="s">
        <v>2</v>
      </c>
      <c r="N30" s="9">
        <v>69</v>
      </c>
      <c r="O30" s="9" t="s">
        <v>3</v>
      </c>
      <c r="P30" s="9">
        <v>53</v>
      </c>
      <c r="Q30" s="9" t="s">
        <v>5</v>
      </c>
      <c r="R30" s="6">
        <f t="shared" si="0"/>
        <v>385</v>
      </c>
      <c r="S30" s="6">
        <f t="shared" si="1"/>
        <v>77</v>
      </c>
      <c r="T30" s="6" t="s">
        <v>128</v>
      </c>
      <c r="U30" s="6" t="s">
        <v>27</v>
      </c>
    </row>
    <row r="31" spans="1:21" s="45" customFormat="1" ht="15">
      <c r="A31" s="21">
        <f t="shared" si="2"/>
        <v>25</v>
      </c>
      <c r="B31" s="44">
        <v>1691707</v>
      </c>
      <c r="C31" s="44" t="s">
        <v>113</v>
      </c>
      <c r="D31" s="18">
        <v>70</v>
      </c>
      <c r="E31" s="18" t="s">
        <v>0</v>
      </c>
      <c r="F31" s="18">
        <v>72</v>
      </c>
      <c r="G31" s="18" t="s">
        <v>5</v>
      </c>
      <c r="H31" s="19"/>
      <c r="I31" s="19"/>
      <c r="J31" s="19"/>
      <c r="K31" s="19"/>
      <c r="L31" s="18">
        <v>28</v>
      </c>
      <c r="M31" s="18" t="s">
        <v>126</v>
      </c>
      <c r="N31" s="18">
        <v>51</v>
      </c>
      <c r="O31" s="18" t="s">
        <v>6</v>
      </c>
      <c r="P31" s="18">
        <v>54</v>
      </c>
      <c r="Q31" s="18" t="s">
        <v>0</v>
      </c>
      <c r="R31" s="19">
        <f t="shared" si="0"/>
        <v>275</v>
      </c>
      <c r="S31" s="19">
        <f t="shared" si="1"/>
        <v>55</v>
      </c>
      <c r="T31" s="19" t="s">
        <v>49</v>
      </c>
      <c r="U31" s="19"/>
    </row>
    <row r="32" spans="1:21" ht="15">
      <c r="A32" s="24">
        <f t="shared" si="2"/>
        <v>26</v>
      </c>
      <c r="B32" s="8">
        <v>1691708</v>
      </c>
      <c r="C32" s="8" t="s">
        <v>114</v>
      </c>
      <c r="D32" s="9">
        <v>85</v>
      </c>
      <c r="E32" s="9" t="s">
        <v>2</v>
      </c>
      <c r="F32" s="9">
        <v>82</v>
      </c>
      <c r="G32" s="9" t="s">
        <v>3</v>
      </c>
      <c r="H32" s="6"/>
      <c r="I32" s="6"/>
      <c r="J32" s="6"/>
      <c r="K32" s="6"/>
      <c r="L32" s="9">
        <v>87</v>
      </c>
      <c r="M32" s="9" t="s">
        <v>2</v>
      </c>
      <c r="N32" s="9">
        <v>56</v>
      </c>
      <c r="O32" s="9" t="s">
        <v>5</v>
      </c>
      <c r="P32" s="9">
        <v>67</v>
      </c>
      <c r="Q32" s="9" t="s">
        <v>1</v>
      </c>
      <c r="R32" s="6">
        <f t="shared" si="0"/>
        <v>377</v>
      </c>
      <c r="S32" s="6">
        <f t="shared" si="1"/>
        <v>75.4</v>
      </c>
      <c r="T32" s="6" t="s">
        <v>128</v>
      </c>
      <c r="U32" s="6" t="s">
        <v>27</v>
      </c>
    </row>
    <row r="33" spans="1:21" ht="15">
      <c r="A33" s="24">
        <f t="shared" si="2"/>
        <v>27</v>
      </c>
      <c r="B33" s="8">
        <v>1691709</v>
      </c>
      <c r="C33" s="8" t="s">
        <v>115</v>
      </c>
      <c r="D33" s="9">
        <v>72</v>
      </c>
      <c r="E33" s="9" t="s">
        <v>0</v>
      </c>
      <c r="F33" s="9">
        <v>76</v>
      </c>
      <c r="G33" s="9" t="s">
        <v>0</v>
      </c>
      <c r="H33" s="6"/>
      <c r="I33" s="6"/>
      <c r="J33" s="6"/>
      <c r="K33" s="6"/>
      <c r="L33" s="9">
        <v>66</v>
      </c>
      <c r="M33" s="9" t="s">
        <v>0</v>
      </c>
      <c r="N33" s="9">
        <v>43</v>
      </c>
      <c r="O33" s="9" t="s">
        <v>7</v>
      </c>
      <c r="P33" s="9">
        <v>53</v>
      </c>
      <c r="Q33" s="9" t="s">
        <v>5</v>
      </c>
      <c r="R33" s="6">
        <f t="shared" si="0"/>
        <v>310</v>
      </c>
      <c r="S33" s="6">
        <f t="shared" si="1"/>
        <v>62</v>
      </c>
      <c r="T33" s="6" t="s">
        <v>128</v>
      </c>
      <c r="U33" s="6" t="s">
        <v>27</v>
      </c>
    </row>
    <row r="34" spans="1:21" ht="15">
      <c r="A34" s="24">
        <f t="shared" si="2"/>
        <v>28</v>
      </c>
      <c r="B34" s="8">
        <v>1691710</v>
      </c>
      <c r="C34" s="8" t="s">
        <v>116</v>
      </c>
      <c r="D34" s="9">
        <v>68</v>
      </c>
      <c r="E34" s="9" t="s">
        <v>0</v>
      </c>
      <c r="F34" s="9">
        <v>87</v>
      </c>
      <c r="G34" s="9" t="s">
        <v>1</v>
      </c>
      <c r="H34" s="6"/>
      <c r="I34" s="6"/>
      <c r="J34" s="6"/>
      <c r="K34" s="6"/>
      <c r="L34" s="9">
        <v>50</v>
      </c>
      <c r="M34" s="9" t="s">
        <v>6</v>
      </c>
      <c r="N34" s="9">
        <v>43</v>
      </c>
      <c r="O34" s="9" t="s">
        <v>7</v>
      </c>
      <c r="P34" s="9">
        <v>55</v>
      </c>
      <c r="Q34" s="9" t="s">
        <v>0</v>
      </c>
      <c r="R34" s="6">
        <f t="shared" si="0"/>
        <v>303</v>
      </c>
      <c r="S34" s="6">
        <f t="shared" si="1"/>
        <v>60.6</v>
      </c>
      <c r="T34" s="6" t="s">
        <v>128</v>
      </c>
      <c r="U34" s="6" t="s">
        <v>27</v>
      </c>
    </row>
    <row r="35" spans="1:21" ht="15">
      <c r="A35" s="24">
        <f t="shared" si="2"/>
        <v>29</v>
      </c>
      <c r="B35" s="8">
        <v>1691711</v>
      </c>
      <c r="C35" s="8" t="s">
        <v>118</v>
      </c>
      <c r="D35" s="9">
        <v>70</v>
      </c>
      <c r="E35" s="9" t="s">
        <v>0</v>
      </c>
      <c r="F35" s="9">
        <v>65</v>
      </c>
      <c r="G35" s="9" t="s">
        <v>6</v>
      </c>
      <c r="H35" s="6"/>
      <c r="I35" s="6"/>
      <c r="J35" s="6"/>
      <c r="K35" s="6"/>
      <c r="L35" s="9">
        <v>49</v>
      </c>
      <c r="M35" s="9" t="s">
        <v>6</v>
      </c>
      <c r="N35" s="9">
        <v>41</v>
      </c>
      <c r="O35" s="9" t="s">
        <v>7</v>
      </c>
      <c r="P35" s="9">
        <v>43</v>
      </c>
      <c r="Q35" s="9" t="s">
        <v>7</v>
      </c>
      <c r="R35" s="6">
        <f t="shared" si="0"/>
        <v>268</v>
      </c>
      <c r="S35" s="6">
        <f t="shared" si="1"/>
        <v>53.6</v>
      </c>
      <c r="T35" s="6" t="s">
        <v>128</v>
      </c>
      <c r="U35" s="6" t="s">
        <v>28</v>
      </c>
    </row>
    <row r="36" spans="1:21" ht="15">
      <c r="A36" s="24">
        <f t="shared" si="2"/>
        <v>30</v>
      </c>
      <c r="B36" s="8">
        <v>1691712</v>
      </c>
      <c r="C36" s="8" t="s">
        <v>120</v>
      </c>
      <c r="D36" s="9">
        <v>86</v>
      </c>
      <c r="E36" s="9" t="s">
        <v>2</v>
      </c>
      <c r="F36" s="9"/>
      <c r="G36" s="9"/>
      <c r="H36" s="6">
        <v>70</v>
      </c>
      <c r="I36" s="6" t="s">
        <v>3</v>
      </c>
      <c r="J36" s="6"/>
      <c r="K36" s="6"/>
      <c r="L36" s="9">
        <v>95</v>
      </c>
      <c r="M36" s="9" t="s">
        <v>4</v>
      </c>
      <c r="N36" s="9">
        <v>79</v>
      </c>
      <c r="O36" s="9" t="s">
        <v>1</v>
      </c>
      <c r="P36" s="9">
        <v>73</v>
      </c>
      <c r="Q36" s="9" t="s">
        <v>1</v>
      </c>
      <c r="R36" s="6">
        <f t="shared" si="0"/>
        <v>403</v>
      </c>
      <c r="S36" s="6">
        <f t="shared" si="1"/>
        <v>80.6</v>
      </c>
      <c r="T36" s="6" t="s">
        <v>128</v>
      </c>
      <c r="U36" s="6" t="s">
        <v>27</v>
      </c>
    </row>
    <row r="37" spans="1:21" ht="15">
      <c r="A37" s="24">
        <f t="shared" si="2"/>
        <v>31</v>
      </c>
      <c r="B37" s="8">
        <v>1691713</v>
      </c>
      <c r="C37" s="8" t="s">
        <v>121</v>
      </c>
      <c r="D37" s="9">
        <v>57</v>
      </c>
      <c r="E37" s="9" t="s">
        <v>6</v>
      </c>
      <c r="F37" s="9"/>
      <c r="G37" s="9"/>
      <c r="H37" s="6">
        <v>34</v>
      </c>
      <c r="I37" s="6" t="s">
        <v>7</v>
      </c>
      <c r="J37" s="6"/>
      <c r="K37" s="6"/>
      <c r="L37" s="9">
        <v>44</v>
      </c>
      <c r="M37" s="9" t="s">
        <v>7</v>
      </c>
      <c r="N37" s="9">
        <v>50</v>
      </c>
      <c r="O37" s="9" t="s">
        <v>6</v>
      </c>
      <c r="P37" s="9">
        <v>58</v>
      </c>
      <c r="Q37" s="9" t="s">
        <v>0</v>
      </c>
      <c r="R37" s="6">
        <f t="shared" si="0"/>
        <v>243</v>
      </c>
      <c r="S37" s="6">
        <f t="shared" si="1"/>
        <v>48.6</v>
      </c>
      <c r="T37" s="6" t="s">
        <v>128</v>
      </c>
      <c r="U37" s="6" t="s">
        <v>28</v>
      </c>
    </row>
    <row r="38" spans="1:21" s="45" customFormat="1" ht="15">
      <c r="A38" s="21">
        <f t="shared" si="2"/>
        <v>32</v>
      </c>
      <c r="B38" s="44">
        <v>1691714</v>
      </c>
      <c r="C38" s="44" t="s">
        <v>122</v>
      </c>
      <c r="D38" s="18">
        <v>52</v>
      </c>
      <c r="E38" s="18" t="s">
        <v>6</v>
      </c>
      <c r="F38" s="18"/>
      <c r="G38" s="18"/>
      <c r="H38" s="19">
        <v>44</v>
      </c>
      <c r="I38" s="19" t="s">
        <v>6</v>
      </c>
      <c r="J38" s="19"/>
      <c r="K38" s="19"/>
      <c r="L38" s="18">
        <v>49</v>
      </c>
      <c r="M38" s="18" t="s">
        <v>6</v>
      </c>
      <c r="N38" s="18">
        <v>25</v>
      </c>
      <c r="O38" s="18" t="s">
        <v>126</v>
      </c>
      <c r="P38" s="18">
        <v>47</v>
      </c>
      <c r="Q38" s="18" t="s">
        <v>6</v>
      </c>
      <c r="R38" s="19">
        <f t="shared" si="0"/>
        <v>217</v>
      </c>
      <c r="S38" s="19">
        <f t="shared" si="1"/>
        <v>43.4</v>
      </c>
      <c r="T38" s="19" t="s">
        <v>49</v>
      </c>
      <c r="U38" s="19"/>
    </row>
    <row r="39" spans="1:21" ht="15">
      <c r="A39" s="24">
        <f t="shared" si="2"/>
        <v>33</v>
      </c>
      <c r="B39" s="8">
        <v>1691715</v>
      </c>
      <c r="C39" s="8" t="s">
        <v>119</v>
      </c>
      <c r="D39" s="9">
        <v>73</v>
      </c>
      <c r="E39" s="9" t="s">
        <v>3</v>
      </c>
      <c r="F39" s="9">
        <v>65</v>
      </c>
      <c r="G39" s="9" t="s">
        <v>6</v>
      </c>
      <c r="H39" s="6"/>
      <c r="I39" s="6"/>
      <c r="J39" s="6"/>
      <c r="K39" s="6"/>
      <c r="L39" s="9">
        <v>47</v>
      </c>
      <c r="M39" s="9" t="s">
        <v>7</v>
      </c>
      <c r="N39" s="9">
        <v>41</v>
      </c>
      <c r="O39" s="9" t="s">
        <v>7</v>
      </c>
      <c r="P39" s="9">
        <v>41</v>
      </c>
      <c r="Q39" s="9" t="s">
        <v>7</v>
      </c>
      <c r="R39" s="6">
        <f t="shared" si="0"/>
        <v>267</v>
      </c>
      <c r="S39" s="6">
        <f t="shared" si="1"/>
        <v>53.4</v>
      </c>
      <c r="T39" s="6" t="s">
        <v>128</v>
      </c>
      <c r="U39" s="6" t="s">
        <v>28</v>
      </c>
    </row>
    <row r="40" spans="1:21" ht="15">
      <c r="A40" s="24">
        <f t="shared" si="2"/>
        <v>34</v>
      </c>
      <c r="B40" s="8">
        <v>1691716</v>
      </c>
      <c r="C40" s="8" t="s">
        <v>123</v>
      </c>
      <c r="D40" s="9">
        <v>76</v>
      </c>
      <c r="E40" s="9" t="s">
        <v>3</v>
      </c>
      <c r="F40" s="9"/>
      <c r="G40" s="9"/>
      <c r="H40" s="6">
        <v>46</v>
      </c>
      <c r="I40" s="6" t="s">
        <v>5</v>
      </c>
      <c r="J40" s="6"/>
      <c r="K40" s="6"/>
      <c r="L40" s="9">
        <v>57</v>
      </c>
      <c r="M40" s="9" t="s">
        <v>5</v>
      </c>
      <c r="N40" s="9">
        <v>62</v>
      </c>
      <c r="O40" s="9" t="s">
        <v>0</v>
      </c>
      <c r="P40" s="9">
        <v>55</v>
      </c>
      <c r="Q40" s="9" t="s">
        <v>0</v>
      </c>
      <c r="R40" s="6">
        <f t="shared" si="0"/>
        <v>296</v>
      </c>
      <c r="S40" s="6">
        <f t="shared" si="1"/>
        <v>59.2</v>
      </c>
      <c r="T40" s="6" t="s">
        <v>128</v>
      </c>
      <c r="U40" s="6" t="s">
        <v>28</v>
      </c>
    </row>
    <row r="41" spans="1:21" ht="15">
      <c r="A41" s="24">
        <f t="shared" si="2"/>
        <v>35</v>
      </c>
      <c r="B41" s="8">
        <v>1691717</v>
      </c>
      <c r="C41" s="8" t="s">
        <v>124</v>
      </c>
      <c r="D41" s="9">
        <v>87</v>
      </c>
      <c r="E41" s="9" t="s">
        <v>2</v>
      </c>
      <c r="F41" s="9"/>
      <c r="G41" s="9"/>
      <c r="H41" s="6">
        <v>68</v>
      </c>
      <c r="I41" s="6" t="s">
        <v>3</v>
      </c>
      <c r="J41" s="6"/>
      <c r="K41" s="6"/>
      <c r="L41" s="9">
        <v>75</v>
      </c>
      <c r="M41" s="9" t="s">
        <v>3</v>
      </c>
      <c r="N41" s="9">
        <v>59</v>
      </c>
      <c r="O41" s="9" t="s">
        <v>5</v>
      </c>
      <c r="P41" s="9">
        <v>78</v>
      </c>
      <c r="Q41" s="9" t="s">
        <v>2</v>
      </c>
      <c r="R41" s="6">
        <f t="shared" si="0"/>
        <v>367</v>
      </c>
      <c r="S41" s="6">
        <f t="shared" si="1"/>
        <v>73.4</v>
      </c>
      <c r="T41" s="6" t="s">
        <v>128</v>
      </c>
      <c r="U41" s="6" t="s">
        <v>27</v>
      </c>
    </row>
    <row r="42" spans="1:21" ht="15">
      <c r="A42" s="24">
        <f t="shared" si="2"/>
        <v>36</v>
      </c>
      <c r="B42" s="8">
        <v>1691718</v>
      </c>
      <c r="C42" s="8" t="s">
        <v>125</v>
      </c>
      <c r="D42" s="9">
        <v>85</v>
      </c>
      <c r="E42" s="9" t="s">
        <v>2</v>
      </c>
      <c r="F42" s="9">
        <v>91</v>
      </c>
      <c r="G42" s="9" t="s">
        <v>2</v>
      </c>
      <c r="H42" s="6"/>
      <c r="I42" s="6"/>
      <c r="J42" s="6"/>
      <c r="K42" s="6"/>
      <c r="L42" s="9">
        <v>84</v>
      </c>
      <c r="M42" s="9" t="s">
        <v>1</v>
      </c>
      <c r="N42" s="9">
        <v>66</v>
      </c>
      <c r="O42" s="9" t="s">
        <v>0</v>
      </c>
      <c r="P42" s="9">
        <v>59</v>
      </c>
      <c r="Q42" s="9" t="s">
        <v>0</v>
      </c>
      <c r="R42" s="6">
        <f t="shared" si="0"/>
        <v>385</v>
      </c>
      <c r="S42" s="6">
        <f t="shared" si="1"/>
        <v>77</v>
      </c>
      <c r="T42" s="6" t="s">
        <v>128</v>
      </c>
      <c r="U42" s="6" t="s">
        <v>27</v>
      </c>
    </row>
    <row r="43" spans="1:21" ht="15">
      <c r="A43" s="24">
        <f t="shared" si="2"/>
        <v>37</v>
      </c>
      <c r="B43" s="8">
        <v>1691719</v>
      </c>
      <c r="C43" s="8" t="s">
        <v>117</v>
      </c>
      <c r="D43" s="9">
        <v>78</v>
      </c>
      <c r="E43" s="9" t="s">
        <v>3</v>
      </c>
      <c r="F43" s="9">
        <v>69</v>
      </c>
      <c r="G43" s="9" t="s">
        <v>5</v>
      </c>
      <c r="H43" s="6"/>
      <c r="I43" s="6"/>
      <c r="J43" s="6"/>
      <c r="K43" s="6"/>
      <c r="L43" s="9">
        <v>46</v>
      </c>
      <c r="M43" s="9" t="s">
        <v>7</v>
      </c>
      <c r="N43" s="9">
        <v>66</v>
      </c>
      <c r="O43" s="9" t="s">
        <v>0</v>
      </c>
      <c r="P43" s="9">
        <v>49</v>
      </c>
      <c r="Q43" s="9" t="s">
        <v>0</v>
      </c>
      <c r="R43" s="6">
        <f t="shared" si="0"/>
        <v>308</v>
      </c>
      <c r="S43" s="6">
        <f t="shared" si="1"/>
        <v>61.6</v>
      </c>
      <c r="T43" s="6" t="s">
        <v>128</v>
      </c>
      <c r="U43" s="6" t="s">
        <v>27</v>
      </c>
    </row>
    <row r="44" spans="2:21" ht="15">
      <c r="B44" s="10"/>
      <c r="C44" s="11" t="s">
        <v>48</v>
      </c>
      <c r="D44" s="12">
        <f>SUM(D7:D43)</f>
        <v>2604</v>
      </c>
      <c r="F44" s="12">
        <f>SUM(F7:F43)</f>
        <v>1588</v>
      </c>
      <c r="G44" s="12"/>
      <c r="H44" s="12">
        <f>SUM(H7:H43)</f>
        <v>613</v>
      </c>
      <c r="I44" s="12"/>
      <c r="J44" s="12">
        <f>SUM(J7:J43)</f>
        <v>241</v>
      </c>
      <c r="K44" s="12"/>
      <c r="L44" s="12">
        <f>SUM(L7:L43)</f>
        <v>2138</v>
      </c>
      <c r="M44" s="12"/>
      <c r="N44" s="12">
        <f>SUM(N7:N43)</f>
        <v>1880</v>
      </c>
      <c r="O44" s="12"/>
      <c r="P44" s="12">
        <f>SUM(P7:P43)</f>
        <v>2036</v>
      </c>
      <c r="Q44" s="12"/>
      <c r="R44" s="12"/>
      <c r="S44" s="12"/>
      <c r="T44" s="12"/>
      <c r="U44" s="12"/>
    </row>
    <row r="45" spans="2:21" ht="15">
      <c r="B45" s="10"/>
      <c r="C45" s="11"/>
      <c r="D45" s="12">
        <f>+D44/37</f>
        <v>70.37837837837837</v>
      </c>
      <c r="E45" s="12"/>
      <c r="F45" s="12">
        <f>+F44/23</f>
        <v>69.04347826086956</v>
      </c>
      <c r="G45" s="12"/>
      <c r="H45" s="12">
        <f>+H44/11</f>
        <v>55.72727272727273</v>
      </c>
      <c r="I45" s="12"/>
      <c r="J45" s="12">
        <f>+J44/3</f>
        <v>80.33333333333333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1" ht="15">
      <c r="B46" s="10"/>
      <c r="C46" s="11" t="s">
        <v>41</v>
      </c>
      <c r="D46" s="12">
        <f>+Science!D43</f>
        <v>2762</v>
      </c>
      <c r="E46" s="12"/>
      <c r="F46" s="12">
        <f>+Science!F43</f>
        <v>1769</v>
      </c>
      <c r="G46" s="12"/>
      <c r="H46" s="12">
        <f>+Science!L43</f>
        <v>1968</v>
      </c>
      <c r="I46" s="12"/>
      <c r="J46" s="12">
        <f>+Science!H43</f>
        <v>1177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 ht="15">
      <c r="B47" s="10"/>
      <c r="C47" s="11" t="s">
        <v>46</v>
      </c>
      <c r="D47" s="12">
        <f>+D44+D46</f>
        <v>5366</v>
      </c>
      <c r="E47" s="12"/>
      <c r="F47" s="12">
        <f>+F44+F46</f>
        <v>3357</v>
      </c>
      <c r="G47" s="12"/>
      <c r="H47" s="12">
        <f>+H44+H46</f>
        <v>2581</v>
      </c>
      <c r="I47" s="12"/>
      <c r="J47" s="12">
        <f>+J44+J46</f>
        <v>1418</v>
      </c>
      <c r="K47" s="12"/>
      <c r="L47" s="12">
        <f>+L44</f>
        <v>2138</v>
      </c>
      <c r="M47" s="12"/>
      <c r="N47" s="12">
        <f>+N44</f>
        <v>1880</v>
      </c>
      <c r="O47" s="12"/>
      <c r="P47" s="12">
        <f>+P44</f>
        <v>2036</v>
      </c>
      <c r="Q47" s="12"/>
      <c r="R47" s="12">
        <f>SUM(R7:R46)</f>
        <v>11100</v>
      </c>
      <c r="S47" s="12"/>
      <c r="T47" s="12"/>
      <c r="U47" s="12"/>
    </row>
    <row r="48" spans="2:21" ht="15">
      <c r="B48" s="10"/>
      <c r="C48" s="11"/>
      <c r="D48" s="12">
        <f>+D47/74</f>
        <v>72.51351351351352</v>
      </c>
      <c r="E48" s="12"/>
      <c r="F48" s="12">
        <f>+F47/46</f>
        <v>72.97826086956522</v>
      </c>
      <c r="G48" s="12"/>
      <c r="H48" s="12">
        <f>+H47/41</f>
        <v>62.951219512195124</v>
      </c>
      <c r="I48" s="12"/>
      <c r="J48" s="46">
        <f>+J47/17</f>
        <v>83.41176470588235</v>
      </c>
      <c r="K48" s="12"/>
      <c r="L48" s="12">
        <f>+L47/37</f>
        <v>57.78378378378378</v>
      </c>
      <c r="M48" s="12"/>
      <c r="N48" s="46">
        <f>+N47/37</f>
        <v>50.810810810810814</v>
      </c>
      <c r="O48" s="12"/>
      <c r="P48" s="12">
        <f>+P47/37</f>
        <v>55.027027027027025</v>
      </c>
      <c r="Q48" s="12"/>
      <c r="R48" s="12">
        <f>+R47/37</f>
        <v>300</v>
      </c>
      <c r="S48" s="12"/>
      <c r="T48" s="12"/>
      <c r="U48" s="12"/>
    </row>
    <row r="49" spans="2:21" ht="15">
      <c r="B49" s="10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>+R48/5</f>
        <v>60</v>
      </c>
      <c r="S49" s="12"/>
      <c r="T49" s="12"/>
      <c r="U49" s="12"/>
    </row>
    <row r="50" spans="2:21" ht="15">
      <c r="B50" s="2"/>
      <c r="C50" s="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2:21" ht="15">
      <c r="B51" s="13" t="s">
        <v>29</v>
      </c>
      <c r="C51" s="13"/>
      <c r="D51" s="13"/>
      <c r="E51" s="14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2:21" ht="15">
      <c r="B52" s="6">
        <v>1</v>
      </c>
      <c r="C52" s="8" t="s">
        <v>104</v>
      </c>
      <c r="D52" s="6">
        <v>82.4</v>
      </c>
      <c r="E52" s="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>
        <f>+Science!R43+Comm!R47</f>
        <v>24229</v>
      </c>
      <c r="S52" s="22"/>
      <c r="T52" s="22"/>
      <c r="U52" s="22"/>
    </row>
    <row r="53" spans="2:21" ht="15">
      <c r="B53" s="6">
        <v>2</v>
      </c>
      <c r="C53" s="8" t="s">
        <v>108</v>
      </c>
      <c r="D53" s="6">
        <v>82.4</v>
      </c>
      <c r="E53" s="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>
        <f>+R52/74</f>
        <v>327.4189189189189</v>
      </c>
      <c r="S53" s="22"/>
      <c r="T53" s="22"/>
      <c r="U53" s="22"/>
    </row>
    <row r="54" spans="2:21" ht="15">
      <c r="B54" s="6">
        <v>3</v>
      </c>
      <c r="C54" s="8" t="s">
        <v>120</v>
      </c>
      <c r="D54" s="6">
        <v>80.6</v>
      </c>
      <c r="E54" s="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>
        <f>+R53/5</f>
        <v>65.48378378378378</v>
      </c>
      <c r="S54" s="22"/>
      <c r="T54" s="22"/>
      <c r="U54" s="22"/>
    </row>
    <row r="55" spans="2:21" ht="15">
      <c r="B55" s="12"/>
      <c r="C55" s="15"/>
      <c r="D55" s="12"/>
      <c r="E55" s="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2:13" ht="15">
      <c r="B56" s="16"/>
      <c r="C56" s="16"/>
      <c r="D56" s="17" t="s">
        <v>15</v>
      </c>
      <c r="E56" s="17" t="s">
        <v>43</v>
      </c>
      <c r="F56" s="24" t="s">
        <v>17</v>
      </c>
      <c r="G56" s="24" t="s">
        <v>18</v>
      </c>
      <c r="H56" s="7" t="s">
        <v>44</v>
      </c>
      <c r="I56" s="24" t="s">
        <v>20</v>
      </c>
      <c r="J56" s="24" t="s">
        <v>21</v>
      </c>
      <c r="K56" s="24" t="s">
        <v>36</v>
      </c>
      <c r="L56" s="24" t="s">
        <v>45</v>
      </c>
      <c r="M56" s="24" t="s">
        <v>38</v>
      </c>
    </row>
    <row r="57" spans="3:10" ht="15">
      <c r="C57" s="3" t="s">
        <v>41</v>
      </c>
      <c r="D57" s="24">
        <v>37</v>
      </c>
      <c r="E57" s="24">
        <v>23</v>
      </c>
      <c r="F57" s="24">
        <v>14</v>
      </c>
      <c r="G57" s="24">
        <v>7</v>
      </c>
      <c r="H57" s="24">
        <v>30</v>
      </c>
      <c r="I57" s="24">
        <v>37</v>
      </c>
      <c r="J57" s="24">
        <v>37</v>
      </c>
    </row>
    <row r="58" spans="3:13" ht="15">
      <c r="C58" s="3" t="s">
        <v>42</v>
      </c>
      <c r="D58" s="24">
        <v>37</v>
      </c>
      <c r="E58" s="24">
        <v>23</v>
      </c>
      <c r="F58" s="24">
        <v>3</v>
      </c>
      <c r="H58" s="24">
        <v>11</v>
      </c>
      <c r="K58" s="24">
        <v>37</v>
      </c>
      <c r="L58" s="24">
        <v>37</v>
      </c>
      <c r="M58" s="24">
        <v>37</v>
      </c>
    </row>
    <row r="59" spans="3:13" ht="15">
      <c r="C59" s="3" t="s">
        <v>46</v>
      </c>
      <c r="D59" s="24">
        <f>SUM(D57:D58)</f>
        <v>74</v>
      </c>
      <c r="E59" s="24">
        <f aca="true" t="shared" si="3" ref="E59:M59">SUM(E57:E58)</f>
        <v>46</v>
      </c>
      <c r="F59" s="24">
        <f t="shared" si="3"/>
        <v>17</v>
      </c>
      <c r="G59" s="24">
        <f t="shared" si="3"/>
        <v>7</v>
      </c>
      <c r="H59" s="24">
        <f t="shared" si="3"/>
        <v>41</v>
      </c>
      <c r="I59" s="24">
        <f t="shared" si="3"/>
        <v>37</v>
      </c>
      <c r="J59" s="24">
        <f t="shared" si="3"/>
        <v>37</v>
      </c>
      <c r="K59" s="24">
        <f t="shared" si="3"/>
        <v>37</v>
      </c>
      <c r="L59" s="24">
        <f t="shared" si="3"/>
        <v>37</v>
      </c>
      <c r="M59" s="24">
        <f t="shared" si="3"/>
        <v>37</v>
      </c>
    </row>
  </sheetData>
  <mergeCells count="3">
    <mergeCell ref="B2:U2"/>
    <mergeCell ref="B3:U3"/>
    <mergeCell ref="B4:U4"/>
  </mergeCells>
  <printOptions horizontalCentered="1"/>
  <pageMargins left="0.2" right="0.2" top="0.25" bottom="0.2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U59"/>
  <sheetViews>
    <sheetView workbookViewId="0" topLeftCell="A1">
      <pane xSplit="11" ySplit="14" topLeftCell="L15" activePane="bottomRight" state="frozen"/>
      <selection pane="topRight" activeCell="L1" sqref="L1"/>
      <selection pane="bottomLeft" activeCell="A15" sqref="A15"/>
      <selection pane="bottomRight" activeCell="U27" sqref="U27:U37"/>
    </sheetView>
  </sheetViews>
  <sheetFormatPr defaultColWidth="9.140625" defaultRowHeight="15"/>
  <cols>
    <col min="1" max="1" width="9.140625" style="24" customWidth="1"/>
    <col min="2" max="2" width="9.140625" style="3" customWidth="1"/>
    <col min="3" max="3" width="26.8515625" style="3" customWidth="1"/>
    <col min="4" max="4" width="7.7109375" style="24" customWidth="1"/>
    <col min="5" max="5" width="6.28125" style="24" customWidth="1"/>
    <col min="6" max="6" width="7.421875" style="24" customWidth="1"/>
    <col min="7" max="7" width="6.421875" style="24" customWidth="1"/>
    <col min="8" max="8" width="7.00390625" style="24" customWidth="1"/>
    <col min="9" max="9" width="6.7109375" style="24" customWidth="1"/>
    <col min="10" max="10" width="6.421875" style="24" customWidth="1"/>
    <col min="11" max="11" width="7.421875" style="24" customWidth="1"/>
    <col min="12" max="12" width="6.8515625" style="24" customWidth="1"/>
    <col min="13" max="13" width="7.140625" style="24" customWidth="1"/>
    <col min="14" max="14" width="6.28125" style="24" customWidth="1"/>
    <col min="15" max="15" width="6.421875" style="24" customWidth="1"/>
    <col min="16" max="16" width="7.28125" style="24" customWidth="1"/>
    <col min="17" max="17" width="6.7109375" style="24" customWidth="1"/>
    <col min="18" max="21" width="9.140625" style="24" customWidth="1"/>
    <col min="22" max="16384" width="9.140625" style="1" customWidth="1"/>
  </cols>
  <sheetData>
    <row r="2" spans="2:21" ht="15"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2:21" ht="15">
      <c r="B3" s="74" t="s">
        <v>31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2:21" ht="15">
      <c r="B4" s="74" t="s">
        <v>51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5">
      <c r="B5" s="2"/>
      <c r="D5" s="23">
        <v>301</v>
      </c>
      <c r="E5" s="23">
        <v>301</v>
      </c>
      <c r="F5" s="23">
        <v>302</v>
      </c>
      <c r="G5" s="23">
        <v>302</v>
      </c>
      <c r="H5" s="4" t="s">
        <v>11</v>
      </c>
      <c r="I5" s="4" t="s">
        <v>11</v>
      </c>
      <c r="J5" s="4" t="s">
        <v>9</v>
      </c>
      <c r="K5" s="4" t="s">
        <v>9</v>
      </c>
      <c r="L5" s="4" t="s">
        <v>32</v>
      </c>
      <c r="M5" s="4" t="s">
        <v>32</v>
      </c>
      <c r="N5" s="4" t="s">
        <v>33</v>
      </c>
      <c r="O5" s="4" t="s">
        <v>33</v>
      </c>
      <c r="P5" s="4" t="s">
        <v>34</v>
      </c>
      <c r="Q5" s="4" t="s">
        <v>34</v>
      </c>
      <c r="R5" s="22"/>
      <c r="S5" s="22"/>
      <c r="T5" s="22"/>
      <c r="U5" s="22"/>
    </row>
    <row r="6" spans="1:21" s="7" customFormat="1" ht="15">
      <c r="A6" s="24"/>
      <c r="B6" s="5" t="s">
        <v>14</v>
      </c>
      <c r="C6" s="6" t="s">
        <v>35</v>
      </c>
      <c r="D6" s="6" t="s">
        <v>15</v>
      </c>
      <c r="E6" s="6" t="s">
        <v>15</v>
      </c>
      <c r="F6" s="6" t="s">
        <v>16</v>
      </c>
      <c r="G6" s="6" t="s">
        <v>16</v>
      </c>
      <c r="H6" s="6" t="s">
        <v>19</v>
      </c>
      <c r="I6" s="6" t="s">
        <v>19</v>
      </c>
      <c r="J6" s="6" t="s">
        <v>17</v>
      </c>
      <c r="K6" s="6" t="s">
        <v>17</v>
      </c>
      <c r="L6" s="6" t="s">
        <v>36</v>
      </c>
      <c r="M6" s="6" t="s">
        <v>36</v>
      </c>
      <c r="N6" s="6" t="s">
        <v>37</v>
      </c>
      <c r="O6" s="6" t="s">
        <v>37</v>
      </c>
      <c r="P6" s="6" t="s">
        <v>38</v>
      </c>
      <c r="Q6" s="6" t="s">
        <v>38</v>
      </c>
      <c r="R6" s="6" t="s">
        <v>22</v>
      </c>
      <c r="S6" s="6" t="s">
        <v>23</v>
      </c>
      <c r="T6" s="6" t="s">
        <v>24</v>
      </c>
      <c r="U6" s="6" t="s">
        <v>25</v>
      </c>
    </row>
    <row r="7" spans="1:21" s="45" customFormat="1" ht="15">
      <c r="A7" s="21">
        <v>1</v>
      </c>
      <c r="B7" s="8">
        <v>1691699</v>
      </c>
      <c r="C7" s="8" t="s">
        <v>104</v>
      </c>
      <c r="D7" s="9">
        <v>83</v>
      </c>
      <c r="E7" s="9" t="s">
        <v>1</v>
      </c>
      <c r="F7" s="9">
        <v>84</v>
      </c>
      <c r="G7" s="9" t="s">
        <v>3</v>
      </c>
      <c r="H7" s="6"/>
      <c r="I7" s="6"/>
      <c r="J7" s="6"/>
      <c r="K7" s="6"/>
      <c r="L7" s="9">
        <v>82</v>
      </c>
      <c r="M7" s="9" t="s">
        <v>1</v>
      </c>
      <c r="N7" s="9">
        <v>84</v>
      </c>
      <c r="O7" s="9" t="s">
        <v>2</v>
      </c>
      <c r="P7" s="9">
        <v>79</v>
      </c>
      <c r="Q7" s="9" t="s">
        <v>2</v>
      </c>
      <c r="R7" s="6">
        <f aca="true" t="shared" si="0" ref="R7:R43">+D7+F7+H7+J7+L7+N7+P7</f>
        <v>412</v>
      </c>
      <c r="S7" s="6">
        <f aca="true" t="shared" si="1" ref="S7:S43">R7*100/500</f>
        <v>82.4</v>
      </c>
      <c r="T7" s="6" t="s">
        <v>128</v>
      </c>
      <c r="U7" s="6" t="s">
        <v>27</v>
      </c>
    </row>
    <row r="8" spans="1:21" s="45" customFormat="1" ht="15">
      <c r="A8" s="21">
        <f>+A7+1</f>
        <v>2</v>
      </c>
      <c r="B8" s="8">
        <v>1691702</v>
      </c>
      <c r="C8" s="8" t="s">
        <v>108</v>
      </c>
      <c r="D8" s="9">
        <v>81</v>
      </c>
      <c r="E8" s="9" t="s">
        <v>1</v>
      </c>
      <c r="F8" s="9"/>
      <c r="G8" s="9"/>
      <c r="H8" s="6"/>
      <c r="I8" s="6"/>
      <c r="J8" s="6">
        <v>88</v>
      </c>
      <c r="K8" s="6" t="s">
        <v>1</v>
      </c>
      <c r="L8" s="9">
        <v>95</v>
      </c>
      <c r="M8" s="9" t="s">
        <v>4</v>
      </c>
      <c r="N8" s="9">
        <v>72</v>
      </c>
      <c r="O8" s="9" t="s">
        <v>3</v>
      </c>
      <c r="P8" s="9">
        <v>76</v>
      </c>
      <c r="Q8" s="9" t="s">
        <v>2</v>
      </c>
      <c r="R8" s="6">
        <f t="shared" si="0"/>
        <v>412</v>
      </c>
      <c r="S8" s="6">
        <f t="shared" si="1"/>
        <v>82.4</v>
      </c>
      <c r="T8" s="6" t="s">
        <v>128</v>
      </c>
      <c r="U8" s="6" t="s">
        <v>27</v>
      </c>
    </row>
    <row r="9" spans="1:21" ht="15">
      <c r="A9" s="24">
        <f aca="true" t="shared" si="2" ref="A9:A43">+A8+1</f>
        <v>3</v>
      </c>
      <c r="B9" s="8">
        <v>1691712</v>
      </c>
      <c r="C9" s="8" t="s">
        <v>120</v>
      </c>
      <c r="D9" s="9">
        <v>86</v>
      </c>
      <c r="E9" s="9" t="s">
        <v>2</v>
      </c>
      <c r="F9" s="9"/>
      <c r="G9" s="9"/>
      <c r="H9" s="6">
        <v>70</v>
      </c>
      <c r="I9" s="6" t="s">
        <v>3</v>
      </c>
      <c r="J9" s="6"/>
      <c r="K9" s="6"/>
      <c r="L9" s="9">
        <v>95</v>
      </c>
      <c r="M9" s="9" t="s">
        <v>4</v>
      </c>
      <c r="N9" s="9">
        <v>79</v>
      </c>
      <c r="O9" s="9" t="s">
        <v>1</v>
      </c>
      <c r="P9" s="9">
        <v>73</v>
      </c>
      <c r="Q9" s="9" t="s">
        <v>1</v>
      </c>
      <c r="R9" s="6">
        <f t="shared" si="0"/>
        <v>403</v>
      </c>
      <c r="S9" s="6">
        <f t="shared" si="1"/>
        <v>80.6</v>
      </c>
      <c r="T9" s="6" t="s">
        <v>128</v>
      </c>
      <c r="U9" s="6" t="s">
        <v>27</v>
      </c>
    </row>
    <row r="10" spans="1:21" ht="15">
      <c r="A10" s="24">
        <f t="shared" si="2"/>
        <v>4</v>
      </c>
      <c r="B10" s="8">
        <v>1691718</v>
      </c>
      <c r="C10" s="8" t="s">
        <v>125</v>
      </c>
      <c r="D10" s="9">
        <v>85</v>
      </c>
      <c r="E10" s="9" t="s">
        <v>2</v>
      </c>
      <c r="F10" s="9">
        <v>91</v>
      </c>
      <c r="G10" s="9" t="s">
        <v>2</v>
      </c>
      <c r="H10" s="6"/>
      <c r="I10" s="6"/>
      <c r="J10" s="6"/>
      <c r="K10" s="6"/>
      <c r="L10" s="9">
        <v>84</v>
      </c>
      <c r="M10" s="9" t="s">
        <v>1</v>
      </c>
      <c r="N10" s="9">
        <v>66</v>
      </c>
      <c r="O10" s="9" t="s">
        <v>0</v>
      </c>
      <c r="P10" s="9">
        <v>59</v>
      </c>
      <c r="Q10" s="9" t="s">
        <v>0</v>
      </c>
      <c r="R10" s="6">
        <f t="shared" si="0"/>
        <v>385</v>
      </c>
      <c r="S10" s="6">
        <f t="shared" si="1"/>
        <v>77</v>
      </c>
      <c r="T10" s="6" t="s">
        <v>128</v>
      </c>
      <c r="U10" s="6" t="s">
        <v>27</v>
      </c>
    </row>
    <row r="11" spans="1:21" ht="15">
      <c r="A11" s="24">
        <f t="shared" si="2"/>
        <v>5</v>
      </c>
      <c r="B11" s="8">
        <v>1691706</v>
      </c>
      <c r="C11" s="8" t="s">
        <v>112</v>
      </c>
      <c r="D11" s="9">
        <v>82</v>
      </c>
      <c r="E11" s="9" t="s">
        <v>1</v>
      </c>
      <c r="F11" s="9"/>
      <c r="G11" s="9"/>
      <c r="H11" s="6"/>
      <c r="I11" s="6"/>
      <c r="J11" s="6">
        <v>91</v>
      </c>
      <c r="K11" s="6" t="s">
        <v>2</v>
      </c>
      <c r="L11" s="9">
        <v>90</v>
      </c>
      <c r="M11" s="9" t="s">
        <v>2</v>
      </c>
      <c r="N11" s="9">
        <v>69</v>
      </c>
      <c r="O11" s="9" t="s">
        <v>3</v>
      </c>
      <c r="P11" s="9">
        <v>53</v>
      </c>
      <c r="Q11" s="9" t="s">
        <v>5</v>
      </c>
      <c r="R11" s="6">
        <f t="shared" si="0"/>
        <v>385</v>
      </c>
      <c r="S11" s="6">
        <f t="shared" si="1"/>
        <v>77</v>
      </c>
      <c r="T11" s="6" t="s">
        <v>128</v>
      </c>
      <c r="U11" s="6" t="s">
        <v>27</v>
      </c>
    </row>
    <row r="12" spans="1:21" ht="15">
      <c r="A12" s="24">
        <f t="shared" si="2"/>
        <v>6</v>
      </c>
      <c r="B12" s="8">
        <v>1691698</v>
      </c>
      <c r="C12" s="8" t="s">
        <v>103</v>
      </c>
      <c r="D12" s="9">
        <v>88</v>
      </c>
      <c r="E12" s="9" t="s">
        <v>2</v>
      </c>
      <c r="F12" s="9"/>
      <c r="G12" s="9"/>
      <c r="H12" s="6">
        <v>64</v>
      </c>
      <c r="I12" s="6" t="s">
        <v>3</v>
      </c>
      <c r="J12" s="6"/>
      <c r="K12" s="6"/>
      <c r="L12" s="9">
        <v>81</v>
      </c>
      <c r="M12" s="9" t="s">
        <v>1</v>
      </c>
      <c r="N12" s="9">
        <v>72</v>
      </c>
      <c r="O12" s="9" t="s">
        <v>3</v>
      </c>
      <c r="P12" s="9">
        <v>73</v>
      </c>
      <c r="Q12" s="9" t="s">
        <v>1</v>
      </c>
      <c r="R12" s="6">
        <f t="shared" si="0"/>
        <v>378</v>
      </c>
      <c r="S12" s="6">
        <f t="shared" si="1"/>
        <v>75.6</v>
      </c>
      <c r="T12" s="6" t="s">
        <v>128</v>
      </c>
      <c r="U12" s="6" t="s">
        <v>27</v>
      </c>
    </row>
    <row r="13" spans="1:21" ht="15">
      <c r="A13" s="24">
        <f t="shared" si="2"/>
        <v>7</v>
      </c>
      <c r="B13" s="8">
        <v>1691708</v>
      </c>
      <c r="C13" s="8" t="s">
        <v>114</v>
      </c>
      <c r="D13" s="9">
        <v>85</v>
      </c>
      <c r="E13" s="9" t="s">
        <v>2</v>
      </c>
      <c r="F13" s="9">
        <v>82</v>
      </c>
      <c r="G13" s="9" t="s">
        <v>3</v>
      </c>
      <c r="H13" s="6"/>
      <c r="I13" s="6"/>
      <c r="J13" s="6"/>
      <c r="K13" s="6"/>
      <c r="L13" s="9">
        <v>87</v>
      </c>
      <c r="M13" s="9" t="s">
        <v>2</v>
      </c>
      <c r="N13" s="9">
        <v>56</v>
      </c>
      <c r="O13" s="9" t="s">
        <v>5</v>
      </c>
      <c r="P13" s="9">
        <v>67</v>
      </c>
      <c r="Q13" s="9" t="s">
        <v>1</v>
      </c>
      <c r="R13" s="6">
        <f t="shared" si="0"/>
        <v>377</v>
      </c>
      <c r="S13" s="6">
        <f t="shared" si="1"/>
        <v>75.4</v>
      </c>
      <c r="T13" s="6" t="s">
        <v>128</v>
      </c>
      <c r="U13" s="6" t="s">
        <v>27</v>
      </c>
    </row>
    <row r="14" spans="1:21" ht="15">
      <c r="A14" s="24">
        <f t="shared" si="2"/>
        <v>8</v>
      </c>
      <c r="B14" s="8">
        <v>1691717</v>
      </c>
      <c r="C14" s="8" t="s">
        <v>124</v>
      </c>
      <c r="D14" s="9">
        <v>87</v>
      </c>
      <c r="E14" s="9" t="s">
        <v>2</v>
      </c>
      <c r="F14" s="9"/>
      <c r="G14" s="9"/>
      <c r="H14" s="6">
        <v>68</v>
      </c>
      <c r="I14" s="6" t="s">
        <v>3</v>
      </c>
      <c r="J14" s="6"/>
      <c r="K14" s="6"/>
      <c r="L14" s="9">
        <v>75</v>
      </c>
      <c r="M14" s="9" t="s">
        <v>3</v>
      </c>
      <c r="N14" s="9">
        <v>59</v>
      </c>
      <c r="O14" s="9" t="s">
        <v>5</v>
      </c>
      <c r="P14" s="9">
        <v>78</v>
      </c>
      <c r="Q14" s="9" t="s">
        <v>2</v>
      </c>
      <c r="R14" s="6">
        <f t="shared" si="0"/>
        <v>367</v>
      </c>
      <c r="S14" s="6">
        <f t="shared" si="1"/>
        <v>73.4</v>
      </c>
      <c r="T14" s="6" t="s">
        <v>128</v>
      </c>
      <c r="U14" s="6" t="s">
        <v>27</v>
      </c>
    </row>
    <row r="15" spans="1:21" ht="15">
      <c r="A15" s="24">
        <f t="shared" si="2"/>
        <v>9</v>
      </c>
      <c r="B15" s="8">
        <v>1691696</v>
      </c>
      <c r="C15" s="8" t="s">
        <v>101</v>
      </c>
      <c r="D15" s="9">
        <v>77</v>
      </c>
      <c r="E15" s="9" t="s">
        <v>3</v>
      </c>
      <c r="F15" s="9">
        <v>83</v>
      </c>
      <c r="G15" s="9" t="s">
        <v>3</v>
      </c>
      <c r="H15" s="6"/>
      <c r="I15" s="6"/>
      <c r="J15" s="6"/>
      <c r="K15" s="6"/>
      <c r="L15" s="9">
        <v>76</v>
      </c>
      <c r="M15" s="9" t="s">
        <v>1</v>
      </c>
      <c r="N15" s="9">
        <v>67</v>
      </c>
      <c r="O15" s="9" t="s">
        <v>0</v>
      </c>
      <c r="P15" s="9">
        <v>63</v>
      </c>
      <c r="Q15" s="9" t="s">
        <v>3</v>
      </c>
      <c r="R15" s="6">
        <f t="shared" si="0"/>
        <v>366</v>
      </c>
      <c r="S15" s="6">
        <f t="shared" si="1"/>
        <v>73.2</v>
      </c>
      <c r="T15" s="6" t="s">
        <v>128</v>
      </c>
      <c r="U15" s="6" t="s">
        <v>27</v>
      </c>
    </row>
    <row r="16" spans="1:21" s="45" customFormat="1" ht="15">
      <c r="A16" s="21">
        <f t="shared" si="2"/>
        <v>10</v>
      </c>
      <c r="B16" s="8">
        <v>1691701</v>
      </c>
      <c r="C16" s="8" t="s">
        <v>107</v>
      </c>
      <c r="D16" s="9">
        <v>82</v>
      </c>
      <c r="E16" s="9" t="s">
        <v>1</v>
      </c>
      <c r="F16" s="9"/>
      <c r="G16" s="9"/>
      <c r="H16" s="6">
        <v>76</v>
      </c>
      <c r="I16" s="6" t="s">
        <v>1</v>
      </c>
      <c r="J16" s="6"/>
      <c r="K16" s="6"/>
      <c r="L16" s="9">
        <v>66</v>
      </c>
      <c r="M16" s="9" t="s">
        <v>0</v>
      </c>
      <c r="N16" s="9">
        <v>58</v>
      </c>
      <c r="O16" s="9" t="s">
        <v>5</v>
      </c>
      <c r="P16" s="9">
        <v>66</v>
      </c>
      <c r="Q16" s="9" t="s">
        <v>3</v>
      </c>
      <c r="R16" s="6">
        <f t="shared" si="0"/>
        <v>348</v>
      </c>
      <c r="S16" s="6">
        <f t="shared" si="1"/>
        <v>69.6</v>
      </c>
      <c r="T16" s="6" t="s">
        <v>128</v>
      </c>
      <c r="U16" s="6" t="s">
        <v>27</v>
      </c>
    </row>
    <row r="17" spans="1:21" ht="15">
      <c r="A17" s="24">
        <f t="shared" si="2"/>
        <v>11</v>
      </c>
      <c r="B17" s="8">
        <v>1691703</v>
      </c>
      <c r="C17" s="8" t="s">
        <v>109</v>
      </c>
      <c r="D17" s="9">
        <v>71</v>
      </c>
      <c r="E17" s="9" t="s">
        <v>0</v>
      </c>
      <c r="F17" s="9"/>
      <c r="G17" s="9"/>
      <c r="H17" s="6">
        <v>61</v>
      </c>
      <c r="I17" s="6" t="s">
        <v>0</v>
      </c>
      <c r="J17" s="6"/>
      <c r="K17" s="6"/>
      <c r="L17" s="9">
        <v>81</v>
      </c>
      <c r="M17" s="9" t="s">
        <v>1</v>
      </c>
      <c r="N17" s="9">
        <v>70</v>
      </c>
      <c r="O17" s="9" t="s">
        <v>3</v>
      </c>
      <c r="P17" s="9">
        <v>55</v>
      </c>
      <c r="Q17" s="9" t="s">
        <v>0</v>
      </c>
      <c r="R17" s="6">
        <f t="shared" si="0"/>
        <v>338</v>
      </c>
      <c r="S17" s="6">
        <f t="shared" si="1"/>
        <v>67.6</v>
      </c>
      <c r="T17" s="6" t="s">
        <v>128</v>
      </c>
      <c r="U17" s="6" t="s">
        <v>27</v>
      </c>
    </row>
    <row r="18" spans="1:21" ht="15">
      <c r="A18" s="24">
        <f t="shared" si="2"/>
        <v>12</v>
      </c>
      <c r="B18" s="8">
        <v>1691705</v>
      </c>
      <c r="C18" s="8" t="s">
        <v>111</v>
      </c>
      <c r="D18" s="9">
        <v>83</v>
      </c>
      <c r="E18" s="9" t="s">
        <v>1</v>
      </c>
      <c r="F18" s="9">
        <v>78</v>
      </c>
      <c r="G18" s="9" t="s">
        <v>0</v>
      </c>
      <c r="H18" s="6"/>
      <c r="I18" s="6"/>
      <c r="J18" s="6"/>
      <c r="K18" s="6"/>
      <c r="L18" s="9">
        <v>61</v>
      </c>
      <c r="M18" s="9" t="s">
        <v>0</v>
      </c>
      <c r="N18" s="9">
        <v>52</v>
      </c>
      <c r="O18" s="9" t="s">
        <v>6</v>
      </c>
      <c r="P18" s="9">
        <v>49</v>
      </c>
      <c r="Q18" s="9" t="s">
        <v>6</v>
      </c>
      <c r="R18" s="6">
        <f t="shared" si="0"/>
        <v>323</v>
      </c>
      <c r="S18" s="6">
        <f t="shared" si="1"/>
        <v>64.6</v>
      </c>
      <c r="T18" s="6" t="s">
        <v>128</v>
      </c>
      <c r="U18" s="6" t="s">
        <v>27</v>
      </c>
    </row>
    <row r="19" spans="1:21" ht="15">
      <c r="A19" s="24">
        <f t="shared" si="2"/>
        <v>13</v>
      </c>
      <c r="B19" s="8">
        <v>1691688</v>
      </c>
      <c r="C19" s="8" t="s">
        <v>94</v>
      </c>
      <c r="D19" s="9">
        <v>75</v>
      </c>
      <c r="E19" s="9" t="s">
        <v>3</v>
      </c>
      <c r="F19" s="9">
        <v>80</v>
      </c>
      <c r="G19" s="9" t="s">
        <v>0</v>
      </c>
      <c r="H19" s="6"/>
      <c r="I19" s="6"/>
      <c r="J19" s="6"/>
      <c r="K19" s="6"/>
      <c r="L19" s="9">
        <v>52</v>
      </c>
      <c r="M19" s="9" t="s">
        <v>6</v>
      </c>
      <c r="N19" s="9">
        <v>53</v>
      </c>
      <c r="O19" s="9" t="s">
        <v>6</v>
      </c>
      <c r="P19" s="9">
        <v>62</v>
      </c>
      <c r="Q19" s="9" t="s">
        <v>3</v>
      </c>
      <c r="R19" s="6">
        <f t="shared" si="0"/>
        <v>322</v>
      </c>
      <c r="S19" s="6">
        <f t="shared" si="1"/>
        <v>64.4</v>
      </c>
      <c r="T19" s="6" t="s">
        <v>128</v>
      </c>
      <c r="U19" s="6" t="s">
        <v>27</v>
      </c>
    </row>
    <row r="20" spans="1:21" ht="15">
      <c r="A20" s="24">
        <f t="shared" si="2"/>
        <v>14</v>
      </c>
      <c r="B20" s="8">
        <v>1691695</v>
      </c>
      <c r="C20" s="8" t="s">
        <v>106</v>
      </c>
      <c r="D20" s="9">
        <v>78</v>
      </c>
      <c r="E20" s="9" t="s">
        <v>3</v>
      </c>
      <c r="F20" s="9">
        <v>72</v>
      </c>
      <c r="G20" s="9" t="s">
        <v>5</v>
      </c>
      <c r="H20" s="6"/>
      <c r="I20" s="6"/>
      <c r="J20" s="6"/>
      <c r="K20" s="6"/>
      <c r="L20" s="9">
        <v>63</v>
      </c>
      <c r="M20" s="9" t="s">
        <v>0</v>
      </c>
      <c r="N20" s="9">
        <v>52</v>
      </c>
      <c r="O20" s="9" t="s">
        <v>6</v>
      </c>
      <c r="P20" s="9">
        <v>54</v>
      </c>
      <c r="Q20" s="9" t="s">
        <v>0</v>
      </c>
      <c r="R20" s="6">
        <f t="shared" si="0"/>
        <v>319</v>
      </c>
      <c r="S20" s="6">
        <f t="shared" si="1"/>
        <v>63.8</v>
      </c>
      <c r="T20" s="6" t="s">
        <v>128</v>
      </c>
      <c r="U20" s="6" t="s">
        <v>27</v>
      </c>
    </row>
    <row r="21" spans="1:21" s="45" customFormat="1" ht="15">
      <c r="A21" s="21">
        <f t="shared" si="2"/>
        <v>15</v>
      </c>
      <c r="B21" s="8">
        <v>1691709</v>
      </c>
      <c r="C21" s="8" t="s">
        <v>115</v>
      </c>
      <c r="D21" s="9">
        <v>72</v>
      </c>
      <c r="E21" s="9" t="s">
        <v>0</v>
      </c>
      <c r="F21" s="9">
        <v>76</v>
      </c>
      <c r="G21" s="9" t="s">
        <v>0</v>
      </c>
      <c r="H21" s="6"/>
      <c r="I21" s="6"/>
      <c r="J21" s="6"/>
      <c r="K21" s="6"/>
      <c r="L21" s="9">
        <v>66</v>
      </c>
      <c r="M21" s="9" t="s">
        <v>0</v>
      </c>
      <c r="N21" s="9">
        <v>43</v>
      </c>
      <c r="O21" s="9" t="s">
        <v>7</v>
      </c>
      <c r="P21" s="9">
        <v>53</v>
      </c>
      <c r="Q21" s="9" t="s">
        <v>5</v>
      </c>
      <c r="R21" s="6">
        <f t="shared" si="0"/>
        <v>310</v>
      </c>
      <c r="S21" s="6">
        <f t="shared" si="1"/>
        <v>62</v>
      </c>
      <c r="T21" s="6" t="s">
        <v>128</v>
      </c>
      <c r="U21" s="6" t="s">
        <v>27</v>
      </c>
    </row>
    <row r="22" spans="1:21" ht="15">
      <c r="A22" s="24">
        <f t="shared" si="2"/>
        <v>16</v>
      </c>
      <c r="B22" s="8">
        <v>1691719</v>
      </c>
      <c r="C22" s="8" t="s">
        <v>117</v>
      </c>
      <c r="D22" s="9">
        <v>78</v>
      </c>
      <c r="E22" s="9" t="s">
        <v>3</v>
      </c>
      <c r="F22" s="9">
        <v>69</v>
      </c>
      <c r="G22" s="9" t="s">
        <v>5</v>
      </c>
      <c r="H22" s="6"/>
      <c r="I22" s="6"/>
      <c r="J22" s="6"/>
      <c r="K22" s="6"/>
      <c r="L22" s="9">
        <v>46</v>
      </c>
      <c r="M22" s="9" t="s">
        <v>7</v>
      </c>
      <c r="N22" s="9">
        <v>66</v>
      </c>
      <c r="O22" s="9" t="s">
        <v>0</v>
      </c>
      <c r="P22" s="9">
        <v>49</v>
      </c>
      <c r="Q22" s="9" t="s">
        <v>0</v>
      </c>
      <c r="R22" s="6">
        <f t="shared" si="0"/>
        <v>308</v>
      </c>
      <c r="S22" s="6">
        <f t="shared" si="1"/>
        <v>61.6</v>
      </c>
      <c r="T22" s="6" t="s">
        <v>128</v>
      </c>
      <c r="U22" s="6" t="s">
        <v>27</v>
      </c>
    </row>
    <row r="23" spans="1:21" ht="15">
      <c r="A23" s="24">
        <f t="shared" si="2"/>
        <v>17</v>
      </c>
      <c r="B23" s="8">
        <v>1691700</v>
      </c>
      <c r="C23" s="8" t="s">
        <v>105</v>
      </c>
      <c r="D23" s="9">
        <v>67</v>
      </c>
      <c r="E23" s="9" t="s">
        <v>0</v>
      </c>
      <c r="F23" s="9">
        <v>72</v>
      </c>
      <c r="G23" s="9" t="s">
        <v>5</v>
      </c>
      <c r="H23" s="6"/>
      <c r="I23" s="6"/>
      <c r="J23" s="6"/>
      <c r="K23" s="6"/>
      <c r="L23" s="9">
        <v>70</v>
      </c>
      <c r="M23" s="9" t="s">
        <v>3</v>
      </c>
      <c r="N23" s="9">
        <v>56</v>
      </c>
      <c r="O23" s="9" t="s">
        <v>5</v>
      </c>
      <c r="P23" s="9">
        <v>43</v>
      </c>
      <c r="Q23" s="9" t="s">
        <v>7</v>
      </c>
      <c r="R23" s="6">
        <f t="shared" si="0"/>
        <v>308</v>
      </c>
      <c r="S23" s="6">
        <f t="shared" si="1"/>
        <v>61.6</v>
      </c>
      <c r="T23" s="6" t="s">
        <v>128</v>
      </c>
      <c r="U23" s="6" t="s">
        <v>27</v>
      </c>
    </row>
    <row r="24" spans="1:21" ht="15">
      <c r="A24" s="24">
        <f t="shared" si="2"/>
        <v>18</v>
      </c>
      <c r="B24" s="8">
        <v>1691685</v>
      </c>
      <c r="C24" s="8" t="s">
        <v>91</v>
      </c>
      <c r="D24" s="9">
        <v>77</v>
      </c>
      <c r="E24" s="9" t="s">
        <v>3</v>
      </c>
      <c r="F24" s="9">
        <v>69</v>
      </c>
      <c r="G24" s="9" t="s">
        <v>5</v>
      </c>
      <c r="H24" s="6"/>
      <c r="I24" s="6"/>
      <c r="J24" s="6"/>
      <c r="K24" s="6"/>
      <c r="L24" s="9">
        <v>58</v>
      </c>
      <c r="M24" s="9" t="s">
        <v>5</v>
      </c>
      <c r="N24" s="9">
        <v>46</v>
      </c>
      <c r="O24" s="9" t="s">
        <v>7</v>
      </c>
      <c r="P24" s="9">
        <v>54</v>
      </c>
      <c r="Q24" s="9" t="s">
        <v>0</v>
      </c>
      <c r="R24" s="6">
        <f t="shared" si="0"/>
        <v>304</v>
      </c>
      <c r="S24" s="6">
        <f t="shared" si="1"/>
        <v>60.8</v>
      </c>
      <c r="T24" s="6" t="s">
        <v>128</v>
      </c>
      <c r="U24" s="6" t="s">
        <v>27</v>
      </c>
    </row>
    <row r="25" spans="1:21" ht="15">
      <c r="A25" s="24">
        <f t="shared" si="2"/>
        <v>19</v>
      </c>
      <c r="B25" s="8">
        <v>1691710</v>
      </c>
      <c r="C25" s="8" t="s">
        <v>116</v>
      </c>
      <c r="D25" s="9">
        <v>68</v>
      </c>
      <c r="E25" s="9" t="s">
        <v>0</v>
      </c>
      <c r="F25" s="9">
        <v>87</v>
      </c>
      <c r="G25" s="9" t="s">
        <v>1</v>
      </c>
      <c r="H25" s="6"/>
      <c r="I25" s="6"/>
      <c r="J25" s="6"/>
      <c r="K25" s="6"/>
      <c r="L25" s="9">
        <v>50</v>
      </c>
      <c r="M25" s="9" t="s">
        <v>6</v>
      </c>
      <c r="N25" s="9">
        <v>43</v>
      </c>
      <c r="O25" s="9" t="s">
        <v>7</v>
      </c>
      <c r="P25" s="9">
        <v>55</v>
      </c>
      <c r="Q25" s="9" t="s">
        <v>0</v>
      </c>
      <c r="R25" s="6">
        <f t="shared" si="0"/>
        <v>303</v>
      </c>
      <c r="S25" s="6">
        <f t="shared" si="1"/>
        <v>60.6</v>
      </c>
      <c r="T25" s="6" t="s">
        <v>128</v>
      </c>
      <c r="U25" s="6" t="s">
        <v>27</v>
      </c>
    </row>
    <row r="26" spans="1:21" ht="15">
      <c r="A26" s="24">
        <f t="shared" si="2"/>
        <v>20</v>
      </c>
      <c r="B26" s="8">
        <v>1691694</v>
      </c>
      <c r="C26" s="8" t="s">
        <v>100</v>
      </c>
      <c r="D26" s="9">
        <v>83</v>
      </c>
      <c r="E26" s="9" t="s">
        <v>1</v>
      </c>
      <c r="F26" s="9"/>
      <c r="G26" s="9"/>
      <c r="H26" s="6">
        <v>60</v>
      </c>
      <c r="I26" s="6" t="s">
        <v>0</v>
      </c>
      <c r="J26" s="6"/>
      <c r="K26" s="6"/>
      <c r="L26" s="9">
        <v>52</v>
      </c>
      <c r="M26" s="9" t="s">
        <v>6</v>
      </c>
      <c r="N26" s="9">
        <v>44</v>
      </c>
      <c r="O26" s="9" t="s">
        <v>7</v>
      </c>
      <c r="P26" s="9">
        <v>62</v>
      </c>
      <c r="Q26" s="9" t="s">
        <v>3</v>
      </c>
      <c r="R26" s="6">
        <f t="shared" si="0"/>
        <v>301</v>
      </c>
      <c r="S26" s="6">
        <f t="shared" si="1"/>
        <v>60.2</v>
      </c>
      <c r="T26" s="6" t="s">
        <v>128</v>
      </c>
      <c r="U26" s="6" t="s">
        <v>27</v>
      </c>
    </row>
    <row r="27" spans="1:21" ht="15">
      <c r="A27" s="24">
        <f t="shared" si="2"/>
        <v>21</v>
      </c>
      <c r="B27" s="8">
        <v>1691716</v>
      </c>
      <c r="C27" s="8" t="s">
        <v>123</v>
      </c>
      <c r="D27" s="9">
        <v>76</v>
      </c>
      <c r="E27" s="9" t="s">
        <v>3</v>
      </c>
      <c r="F27" s="9"/>
      <c r="G27" s="9"/>
      <c r="H27" s="6">
        <v>46</v>
      </c>
      <c r="I27" s="6" t="s">
        <v>5</v>
      </c>
      <c r="J27" s="6"/>
      <c r="K27" s="6"/>
      <c r="L27" s="9">
        <v>57</v>
      </c>
      <c r="M27" s="9" t="s">
        <v>5</v>
      </c>
      <c r="N27" s="9">
        <v>62</v>
      </c>
      <c r="O27" s="9" t="s">
        <v>0</v>
      </c>
      <c r="P27" s="9">
        <v>55</v>
      </c>
      <c r="Q27" s="9" t="s">
        <v>0</v>
      </c>
      <c r="R27" s="6">
        <f t="shared" si="0"/>
        <v>296</v>
      </c>
      <c r="S27" s="6">
        <f t="shared" si="1"/>
        <v>59.2</v>
      </c>
      <c r="T27" s="6" t="s">
        <v>128</v>
      </c>
      <c r="U27" s="6" t="s">
        <v>28</v>
      </c>
    </row>
    <row r="28" spans="1:21" s="45" customFormat="1" ht="15">
      <c r="A28" s="21">
        <f t="shared" si="2"/>
        <v>22</v>
      </c>
      <c r="B28" s="44">
        <v>1691707</v>
      </c>
      <c r="C28" s="44" t="s">
        <v>113</v>
      </c>
      <c r="D28" s="18">
        <v>70</v>
      </c>
      <c r="E28" s="18" t="s">
        <v>0</v>
      </c>
      <c r="F28" s="18">
        <v>72</v>
      </c>
      <c r="G28" s="18" t="s">
        <v>5</v>
      </c>
      <c r="H28" s="19"/>
      <c r="I28" s="19"/>
      <c r="J28" s="19"/>
      <c r="K28" s="19"/>
      <c r="L28" s="18">
        <v>28</v>
      </c>
      <c r="M28" s="18" t="s">
        <v>126</v>
      </c>
      <c r="N28" s="18">
        <v>51</v>
      </c>
      <c r="O28" s="18" t="s">
        <v>6</v>
      </c>
      <c r="P28" s="18">
        <v>54</v>
      </c>
      <c r="Q28" s="18" t="s">
        <v>0</v>
      </c>
      <c r="R28" s="19">
        <f t="shared" si="0"/>
        <v>275</v>
      </c>
      <c r="S28" s="19">
        <f t="shared" si="1"/>
        <v>55</v>
      </c>
      <c r="T28" s="19" t="s">
        <v>49</v>
      </c>
      <c r="U28" s="19"/>
    </row>
    <row r="29" spans="1:21" ht="15">
      <c r="A29" s="24">
        <f t="shared" si="2"/>
        <v>23</v>
      </c>
      <c r="B29" s="8">
        <v>1691689</v>
      </c>
      <c r="C29" s="8" t="s">
        <v>95</v>
      </c>
      <c r="D29" s="9">
        <v>57</v>
      </c>
      <c r="E29" s="9" t="s">
        <v>6</v>
      </c>
      <c r="F29" s="9">
        <v>70</v>
      </c>
      <c r="G29" s="9" t="s">
        <v>5</v>
      </c>
      <c r="H29" s="6"/>
      <c r="I29" s="6"/>
      <c r="J29" s="6"/>
      <c r="K29" s="6"/>
      <c r="L29" s="9">
        <v>48</v>
      </c>
      <c r="M29" s="9" t="s">
        <v>7</v>
      </c>
      <c r="N29" s="9">
        <v>43</v>
      </c>
      <c r="O29" s="9" t="s">
        <v>7</v>
      </c>
      <c r="P29" s="9">
        <v>55</v>
      </c>
      <c r="Q29" s="9" t="s">
        <v>0</v>
      </c>
      <c r="R29" s="6">
        <f t="shared" si="0"/>
        <v>273</v>
      </c>
      <c r="S29" s="6">
        <f t="shared" si="1"/>
        <v>54.6</v>
      </c>
      <c r="T29" s="6" t="s">
        <v>128</v>
      </c>
      <c r="U29" s="6" t="s">
        <v>28</v>
      </c>
    </row>
    <row r="30" spans="1:21" ht="15">
      <c r="A30" s="24">
        <f t="shared" si="2"/>
        <v>24</v>
      </c>
      <c r="B30" s="8">
        <v>1691687</v>
      </c>
      <c r="C30" s="8" t="s">
        <v>93</v>
      </c>
      <c r="D30" s="9">
        <v>61</v>
      </c>
      <c r="E30" s="9" t="s">
        <v>5</v>
      </c>
      <c r="F30" s="9">
        <v>76</v>
      </c>
      <c r="G30" s="9" t="s">
        <v>0</v>
      </c>
      <c r="H30" s="6"/>
      <c r="I30" s="6"/>
      <c r="J30" s="6"/>
      <c r="K30" s="6"/>
      <c r="L30" s="9">
        <v>45</v>
      </c>
      <c r="M30" s="9" t="s">
        <v>7</v>
      </c>
      <c r="N30" s="9">
        <v>47</v>
      </c>
      <c r="O30" s="9" t="s">
        <v>7</v>
      </c>
      <c r="P30" s="9">
        <v>42</v>
      </c>
      <c r="Q30" s="9" t="s">
        <v>7</v>
      </c>
      <c r="R30" s="6">
        <f t="shared" si="0"/>
        <v>271</v>
      </c>
      <c r="S30" s="6">
        <f t="shared" si="1"/>
        <v>54.2</v>
      </c>
      <c r="T30" s="6" t="s">
        <v>128</v>
      </c>
      <c r="U30" s="6" t="s">
        <v>28</v>
      </c>
    </row>
    <row r="31" spans="1:21" s="45" customFormat="1" ht="15">
      <c r="A31" s="21">
        <f t="shared" si="2"/>
        <v>25</v>
      </c>
      <c r="B31" s="8">
        <v>1691690</v>
      </c>
      <c r="C31" s="8" t="s">
        <v>96</v>
      </c>
      <c r="D31" s="9">
        <v>66</v>
      </c>
      <c r="E31" s="9" t="s">
        <v>0</v>
      </c>
      <c r="F31" s="9"/>
      <c r="G31" s="9"/>
      <c r="H31" s="6"/>
      <c r="I31" s="6"/>
      <c r="J31" s="6">
        <v>62</v>
      </c>
      <c r="K31" s="6" t="s">
        <v>6</v>
      </c>
      <c r="L31" s="9">
        <v>42</v>
      </c>
      <c r="M31" s="9" t="s">
        <v>7</v>
      </c>
      <c r="N31" s="9">
        <v>51</v>
      </c>
      <c r="O31" s="9" t="s">
        <v>6</v>
      </c>
      <c r="P31" s="9">
        <v>49</v>
      </c>
      <c r="Q31" s="9" t="s">
        <v>6</v>
      </c>
      <c r="R31" s="6">
        <f t="shared" si="0"/>
        <v>270</v>
      </c>
      <c r="S31" s="6">
        <f t="shared" si="1"/>
        <v>54</v>
      </c>
      <c r="T31" s="6" t="s">
        <v>128</v>
      </c>
      <c r="U31" s="6" t="s">
        <v>28</v>
      </c>
    </row>
    <row r="32" spans="1:21" ht="15">
      <c r="A32" s="24">
        <f t="shared" si="2"/>
        <v>26</v>
      </c>
      <c r="B32" s="8">
        <v>1691711</v>
      </c>
      <c r="C32" s="8" t="s">
        <v>118</v>
      </c>
      <c r="D32" s="9">
        <v>70</v>
      </c>
      <c r="E32" s="9" t="s">
        <v>0</v>
      </c>
      <c r="F32" s="9">
        <v>65</v>
      </c>
      <c r="G32" s="9" t="s">
        <v>6</v>
      </c>
      <c r="H32" s="6"/>
      <c r="I32" s="6"/>
      <c r="J32" s="6"/>
      <c r="K32" s="6"/>
      <c r="L32" s="9">
        <v>49</v>
      </c>
      <c r="M32" s="9" t="s">
        <v>6</v>
      </c>
      <c r="N32" s="9">
        <v>41</v>
      </c>
      <c r="O32" s="9" t="s">
        <v>7</v>
      </c>
      <c r="P32" s="9">
        <v>43</v>
      </c>
      <c r="Q32" s="9" t="s">
        <v>7</v>
      </c>
      <c r="R32" s="6">
        <f t="shared" si="0"/>
        <v>268</v>
      </c>
      <c r="S32" s="6">
        <f t="shared" si="1"/>
        <v>53.6</v>
      </c>
      <c r="T32" s="6" t="s">
        <v>128</v>
      </c>
      <c r="U32" s="6" t="s">
        <v>28</v>
      </c>
    </row>
    <row r="33" spans="1:21" ht="15">
      <c r="A33" s="24">
        <f t="shared" si="2"/>
        <v>27</v>
      </c>
      <c r="B33" s="8">
        <v>1691715</v>
      </c>
      <c r="C33" s="8" t="s">
        <v>119</v>
      </c>
      <c r="D33" s="9">
        <v>73</v>
      </c>
      <c r="E33" s="9" t="s">
        <v>3</v>
      </c>
      <c r="F33" s="9">
        <v>65</v>
      </c>
      <c r="G33" s="9" t="s">
        <v>6</v>
      </c>
      <c r="H33" s="6"/>
      <c r="I33" s="6"/>
      <c r="J33" s="6"/>
      <c r="K33" s="6"/>
      <c r="L33" s="9">
        <v>47</v>
      </c>
      <c r="M33" s="9" t="s">
        <v>7</v>
      </c>
      <c r="N33" s="9">
        <v>41</v>
      </c>
      <c r="O33" s="9" t="s">
        <v>7</v>
      </c>
      <c r="P33" s="9">
        <v>41</v>
      </c>
      <c r="Q33" s="9" t="s">
        <v>7</v>
      </c>
      <c r="R33" s="6">
        <f t="shared" si="0"/>
        <v>267</v>
      </c>
      <c r="S33" s="6">
        <f t="shared" si="1"/>
        <v>53.4</v>
      </c>
      <c r="T33" s="6" t="s">
        <v>128</v>
      </c>
      <c r="U33" s="6" t="s">
        <v>28</v>
      </c>
    </row>
    <row r="34" spans="1:21" ht="15">
      <c r="A34" s="24">
        <f t="shared" si="2"/>
        <v>28</v>
      </c>
      <c r="B34" s="8">
        <v>1691686</v>
      </c>
      <c r="C34" s="8" t="s">
        <v>92</v>
      </c>
      <c r="D34" s="9">
        <v>60</v>
      </c>
      <c r="E34" s="9" t="s">
        <v>5</v>
      </c>
      <c r="F34" s="9"/>
      <c r="G34" s="9"/>
      <c r="H34" s="6">
        <v>57</v>
      </c>
      <c r="I34" s="6" t="s">
        <v>0</v>
      </c>
      <c r="J34" s="6"/>
      <c r="K34" s="6"/>
      <c r="L34" s="9">
        <v>42</v>
      </c>
      <c r="M34" s="9" t="s">
        <v>7</v>
      </c>
      <c r="N34" s="9">
        <v>44</v>
      </c>
      <c r="O34" s="9" t="s">
        <v>7</v>
      </c>
      <c r="P34" s="9">
        <v>57</v>
      </c>
      <c r="Q34" s="9" t="s">
        <v>0</v>
      </c>
      <c r="R34" s="6">
        <f t="shared" si="0"/>
        <v>260</v>
      </c>
      <c r="S34" s="6">
        <f t="shared" si="1"/>
        <v>52</v>
      </c>
      <c r="T34" s="6" t="s">
        <v>128</v>
      </c>
      <c r="U34" s="6" t="s">
        <v>28</v>
      </c>
    </row>
    <row r="35" spans="1:21" ht="15">
      <c r="A35" s="24">
        <f t="shared" si="2"/>
        <v>29</v>
      </c>
      <c r="B35" s="8">
        <v>1691691</v>
      </c>
      <c r="C35" s="8" t="s">
        <v>97</v>
      </c>
      <c r="D35" s="9">
        <v>58</v>
      </c>
      <c r="E35" s="9" t="s">
        <v>5</v>
      </c>
      <c r="F35" s="9">
        <v>62</v>
      </c>
      <c r="G35" s="9" t="s">
        <v>6</v>
      </c>
      <c r="H35" s="6"/>
      <c r="I35" s="6"/>
      <c r="J35" s="6"/>
      <c r="K35" s="6"/>
      <c r="L35" s="9">
        <v>50</v>
      </c>
      <c r="M35" s="9" t="s">
        <v>6</v>
      </c>
      <c r="N35" s="9">
        <v>40</v>
      </c>
      <c r="O35" s="9" t="s">
        <v>7</v>
      </c>
      <c r="P35" s="9">
        <v>42</v>
      </c>
      <c r="Q35" s="9" t="s">
        <v>7</v>
      </c>
      <c r="R35" s="6">
        <f t="shared" si="0"/>
        <v>252</v>
      </c>
      <c r="S35" s="6">
        <f t="shared" si="1"/>
        <v>50.4</v>
      </c>
      <c r="T35" s="6" t="s">
        <v>128</v>
      </c>
      <c r="U35" s="6" t="s">
        <v>28</v>
      </c>
    </row>
    <row r="36" spans="1:21" ht="15">
      <c r="A36" s="24">
        <f t="shared" si="2"/>
        <v>30</v>
      </c>
      <c r="B36" s="8">
        <v>1691713</v>
      </c>
      <c r="C36" s="8" t="s">
        <v>121</v>
      </c>
      <c r="D36" s="9">
        <v>57</v>
      </c>
      <c r="E36" s="9" t="s">
        <v>6</v>
      </c>
      <c r="F36" s="9"/>
      <c r="G36" s="9"/>
      <c r="H36" s="6">
        <v>34</v>
      </c>
      <c r="I36" s="6" t="s">
        <v>7</v>
      </c>
      <c r="J36" s="6"/>
      <c r="K36" s="6"/>
      <c r="L36" s="9">
        <v>44</v>
      </c>
      <c r="M36" s="9" t="s">
        <v>7</v>
      </c>
      <c r="N36" s="9">
        <v>50</v>
      </c>
      <c r="O36" s="9" t="s">
        <v>6</v>
      </c>
      <c r="P36" s="9">
        <v>58</v>
      </c>
      <c r="Q36" s="9" t="s">
        <v>0</v>
      </c>
      <c r="R36" s="6">
        <f t="shared" si="0"/>
        <v>243</v>
      </c>
      <c r="S36" s="6">
        <f t="shared" si="1"/>
        <v>48.6</v>
      </c>
      <c r="T36" s="6" t="s">
        <v>128</v>
      </c>
      <c r="U36" s="6" t="s">
        <v>28</v>
      </c>
    </row>
    <row r="37" spans="1:21" ht="15">
      <c r="A37" s="24">
        <f t="shared" si="2"/>
        <v>31</v>
      </c>
      <c r="B37" s="8">
        <v>1691693</v>
      </c>
      <c r="C37" s="8" t="s">
        <v>99</v>
      </c>
      <c r="D37" s="9">
        <v>60</v>
      </c>
      <c r="E37" s="9" t="s">
        <v>5</v>
      </c>
      <c r="F37" s="9"/>
      <c r="G37" s="9"/>
      <c r="H37" s="6">
        <v>33</v>
      </c>
      <c r="I37" s="6" t="s">
        <v>7</v>
      </c>
      <c r="J37" s="6"/>
      <c r="K37" s="6"/>
      <c r="L37" s="9">
        <v>46</v>
      </c>
      <c r="M37" s="9" t="s">
        <v>7</v>
      </c>
      <c r="N37" s="9">
        <v>49</v>
      </c>
      <c r="O37" s="9" t="s">
        <v>7</v>
      </c>
      <c r="P37" s="9">
        <v>53</v>
      </c>
      <c r="Q37" s="9" t="s">
        <v>5</v>
      </c>
      <c r="R37" s="6">
        <f t="shared" si="0"/>
        <v>241</v>
      </c>
      <c r="S37" s="6">
        <f t="shared" si="1"/>
        <v>48.2</v>
      </c>
      <c r="T37" s="6" t="s">
        <v>128</v>
      </c>
      <c r="U37" s="6" t="s">
        <v>28</v>
      </c>
    </row>
    <row r="38" spans="1:21" s="45" customFormat="1" ht="15">
      <c r="A38" s="21">
        <f t="shared" si="2"/>
        <v>32</v>
      </c>
      <c r="B38" s="44">
        <v>1691697</v>
      </c>
      <c r="C38" s="44" t="s">
        <v>102</v>
      </c>
      <c r="D38" s="18">
        <v>64</v>
      </c>
      <c r="E38" s="18" t="s">
        <v>5</v>
      </c>
      <c r="F38" s="18">
        <v>54</v>
      </c>
      <c r="G38" s="18" t="s">
        <v>7</v>
      </c>
      <c r="H38" s="19"/>
      <c r="I38" s="19"/>
      <c r="J38" s="19"/>
      <c r="K38" s="19"/>
      <c r="L38" s="18">
        <v>46</v>
      </c>
      <c r="M38" s="18" t="s">
        <v>7</v>
      </c>
      <c r="N38" s="18">
        <v>23</v>
      </c>
      <c r="O38" s="18" t="s">
        <v>126</v>
      </c>
      <c r="P38" s="18">
        <v>41</v>
      </c>
      <c r="Q38" s="18" t="s">
        <v>7</v>
      </c>
      <c r="R38" s="19">
        <f t="shared" si="0"/>
        <v>228</v>
      </c>
      <c r="S38" s="19">
        <f t="shared" si="1"/>
        <v>45.6</v>
      </c>
      <c r="T38" s="19" t="s">
        <v>49</v>
      </c>
      <c r="U38" s="19"/>
    </row>
    <row r="39" spans="1:21" ht="15">
      <c r="A39" s="24">
        <f t="shared" si="2"/>
        <v>33</v>
      </c>
      <c r="B39" s="44">
        <v>1691704</v>
      </c>
      <c r="C39" s="44" t="s">
        <v>110</v>
      </c>
      <c r="D39" s="18">
        <v>56</v>
      </c>
      <c r="E39" s="18" t="s">
        <v>6</v>
      </c>
      <c r="F39" s="18">
        <v>45</v>
      </c>
      <c r="G39" s="18" t="s">
        <v>7</v>
      </c>
      <c r="H39" s="19"/>
      <c r="I39" s="19"/>
      <c r="J39" s="19"/>
      <c r="K39" s="19"/>
      <c r="L39" s="18">
        <v>30</v>
      </c>
      <c r="M39" s="18" t="s">
        <v>126</v>
      </c>
      <c r="N39" s="18">
        <v>43</v>
      </c>
      <c r="O39" s="18" t="s">
        <v>7</v>
      </c>
      <c r="P39" s="18">
        <v>51</v>
      </c>
      <c r="Q39" s="18" t="s">
        <v>5</v>
      </c>
      <c r="R39" s="19">
        <f t="shared" si="0"/>
        <v>225</v>
      </c>
      <c r="S39" s="19">
        <f t="shared" si="1"/>
        <v>45</v>
      </c>
      <c r="T39" s="19" t="s">
        <v>49</v>
      </c>
      <c r="U39" s="19"/>
    </row>
    <row r="40" spans="1:21" ht="15">
      <c r="A40" s="24">
        <f t="shared" si="2"/>
        <v>34</v>
      </c>
      <c r="B40" s="44">
        <v>1691684</v>
      </c>
      <c r="C40" s="44" t="s">
        <v>90</v>
      </c>
      <c r="D40" s="18">
        <v>50</v>
      </c>
      <c r="E40" s="18" t="s">
        <v>6</v>
      </c>
      <c r="F40" s="18">
        <v>44</v>
      </c>
      <c r="G40" s="18" t="s">
        <v>7</v>
      </c>
      <c r="H40" s="19"/>
      <c r="I40" s="19"/>
      <c r="J40" s="19"/>
      <c r="K40" s="19"/>
      <c r="L40" s="18">
        <v>40</v>
      </c>
      <c r="M40" s="18" t="s">
        <v>7</v>
      </c>
      <c r="N40" s="18">
        <v>28</v>
      </c>
      <c r="O40" s="18" t="s">
        <v>126</v>
      </c>
      <c r="P40" s="18">
        <v>62</v>
      </c>
      <c r="Q40" s="18" t="s">
        <v>3</v>
      </c>
      <c r="R40" s="19">
        <f t="shared" si="0"/>
        <v>224</v>
      </c>
      <c r="S40" s="19">
        <f t="shared" si="1"/>
        <v>44.8</v>
      </c>
      <c r="T40" s="19" t="s">
        <v>49</v>
      </c>
      <c r="U40" s="19"/>
    </row>
    <row r="41" spans="1:21" ht="15">
      <c r="A41" s="24">
        <f t="shared" si="2"/>
        <v>35</v>
      </c>
      <c r="B41" s="44">
        <v>1691714</v>
      </c>
      <c r="C41" s="44" t="s">
        <v>122</v>
      </c>
      <c r="D41" s="18">
        <v>52</v>
      </c>
      <c r="E41" s="18" t="s">
        <v>6</v>
      </c>
      <c r="F41" s="18"/>
      <c r="G41" s="18"/>
      <c r="H41" s="19">
        <v>44</v>
      </c>
      <c r="I41" s="19" t="s">
        <v>6</v>
      </c>
      <c r="J41" s="19"/>
      <c r="K41" s="19"/>
      <c r="L41" s="18">
        <v>49</v>
      </c>
      <c r="M41" s="18" t="s">
        <v>6</v>
      </c>
      <c r="N41" s="18">
        <v>25</v>
      </c>
      <c r="O41" s="18" t="s">
        <v>126</v>
      </c>
      <c r="P41" s="18">
        <v>47</v>
      </c>
      <c r="Q41" s="18" t="s">
        <v>6</v>
      </c>
      <c r="R41" s="19">
        <f t="shared" si="0"/>
        <v>217</v>
      </c>
      <c r="S41" s="19">
        <f t="shared" si="1"/>
        <v>43.4</v>
      </c>
      <c r="T41" s="19" t="s">
        <v>49</v>
      </c>
      <c r="U41" s="19"/>
    </row>
    <row r="42" spans="1:21" ht="15">
      <c r="A42" s="24">
        <f t="shared" si="2"/>
        <v>36</v>
      </c>
      <c r="B42" s="44">
        <v>1691692</v>
      </c>
      <c r="C42" s="44" t="s">
        <v>98</v>
      </c>
      <c r="D42" s="18">
        <v>43</v>
      </c>
      <c r="E42" s="18" t="s">
        <v>7</v>
      </c>
      <c r="F42" s="18">
        <v>47</v>
      </c>
      <c r="G42" s="18" t="s">
        <v>7</v>
      </c>
      <c r="H42" s="19"/>
      <c r="I42" s="19"/>
      <c r="J42" s="19"/>
      <c r="K42" s="19"/>
      <c r="L42" s="18">
        <v>22</v>
      </c>
      <c r="M42" s="18" t="s">
        <v>126</v>
      </c>
      <c r="N42" s="18">
        <v>19</v>
      </c>
      <c r="O42" s="18" t="s">
        <v>126</v>
      </c>
      <c r="P42" s="18">
        <v>30</v>
      </c>
      <c r="Q42" s="18" t="s">
        <v>126</v>
      </c>
      <c r="R42" s="19">
        <f t="shared" si="0"/>
        <v>161</v>
      </c>
      <c r="S42" s="19">
        <f t="shared" si="1"/>
        <v>32.2</v>
      </c>
      <c r="T42" s="19" t="s">
        <v>127</v>
      </c>
      <c r="U42" s="19"/>
    </row>
    <row r="43" spans="1:21" ht="15">
      <c r="A43" s="24">
        <f t="shared" si="2"/>
        <v>37</v>
      </c>
      <c r="B43" s="44">
        <v>1691683</v>
      </c>
      <c r="C43" s="44" t="s">
        <v>89</v>
      </c>
      <c r="D43" s="18">
        <v>43</v>
      </c>
      <c r="E43" s="18" t="s">
        <v>7</v>
      </c>
      <c r="F43" s="19">
        <v>45</v>
      </c>
      <c r="G43" s="19" t="s">
        <v>7</v>
      </c>
      <c r="H43" s="18"/>
      <c r="I43" s="18"/>
      <c r="J43" s="19"/>
      <c r="K43" s="19"/>
      <c r="L43" s="18">
        <v>23</v>
      </c>
      <c r="M43" s="18" t="s">
        <v>126</v>
      </c>
      <c r="N43" s="18">
        <v>16</v>
      </c>
      <c r="O43" s="18" t="s">
        <v>126</v>
      </c>
      <c r="P43" s="18">
        <v>33</v>
      </c>
      <c r="Q43" s="18" t="s">
        <v>126</v>
      </c>
      <c r="R43" s="19">
        <f t="shared" si="0"/>
        <v>160</v>
      </c>
      <c r="S43" s="19">
        <f t="shared" si="1"/>
        <v>32</v>
      </c>
      <c r="T43" s="19" t="s">
        <v>127</v>
      </c>
      <c r="U43" s="19"/>
    </row>
    <row r="44" spans="2:21" ht="15">
      <c r="B44" s="10"/>
      <c r="C44" s="11" t="s">
        <v>48</v>
      </c>
      <c r="D44" s="12">
        <f>SUM(D7:D43)</f>
        <v>2604</v>
      </c>
      <c r="F44" s="12">
        <f>SUM(F7:F43)</f>
        <v>1588</v>
      </c>
      <c r="G44" s="12"/>
      <c r="H44" s="12">
        <f>SUM(H7:H43)</f>
        <v>613</v>
      </c>
      <c r="I44" s="12"/>
      <c r="J44" s="12">
        <f>SUM(J7:J43)</f>
        <v>241</v>
      </c>
      <c r="K44" s="12"/>
      <c r="L44" s="12">
        <f>SUM(L7:L43)</f>
        <v>2138</v>
      </c>
      <c r="M44" s="12"/>
      <c r="N44" s="12">
        <f>SUM(N7:N43)</f>
        <v>1880</v>
      </c>
      <c r="O44" s="12"/>
      <c r="P44" s="12">
        <f>SUM(P7:P43)</f>
        <v>2036</v>
      </c>
      <c r="Q44" s="12"/>
      <c r="R44" s="12"/>
      <c r="S44" s="12"/>
      <c r="T44" s="12"/>
      <c r="U44" s="12"/>
    </row>
    <row r="45" spans="2:21" ht="15">
      <c r="B45" s="10"/>
      <c r="C45" s="11"/>
      <c r="D45" s="12">
        <f>+D44/37</f>
        <v>70.37837837837837</v>
      </c>
      <c r="E45" s="12"/>
      <c r="F45" s="12">
        <f>+F44/23</f>
        <v>69.04347826086956</v>
      </c>
      <c r="G45" s="12"/>
      <c r="H45" s="12">
        <f>+H44/11</f>
        <v>55.72727272727273</v>
      </c>
      <c r="I45" s="12"/>
      <c r="J45" s="12">
        <f>+J44/3</f>
        <v>80.33333333333333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1" ht="15">
      <c r="B46" s="10"/>
      <c r="C46" s="11" t="s">
        <v>41</v>
      </c>
      <c r="D46" s="12">
        <f>+Science!D43</f>
        <v>2762</v>
      </c>
      <c r="E46" s="12"/>
      <c r="F46" s="12">
        <f>+Science!F43</f>
        <v>1769</v>
      </c>
      <c r="G46" s="12"/>
      <c r="H46" s="12">
        <f>+Science!L43</f>
        <v>1968</v>
      </c>
      <c r="I46" s="12"/>
      <c r="J46" s="12">
        <f>+Science!H43</f>
        <v>1177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 ht="15">
      <c r="B47" s="10"/>
      <c r="C47" s="11" t="s">
        <v>46</v>
      </c>
      <c r="D47" s="12">
        <f>+D44+D46</f>
        <v>5366</v>
      </c>
      <c r="E47" s="12"/>
      <c r="F47" s="12">
        <f>+F44+F46</f>
        <v>3357</v>
      </c>
      <c r="G47" s="12"/>
      <c r="H47" s="12">
        <f>+H44+H46</f>
        <v>2581</v>
      </c>
      <c r="I47" s="12"/>
      <c r="J47" s="12">
        <f>+J44+J46</f>
        <v>1418</v>
      </c>
      <c r="K47" s="12"/>
      <c r="L47" s="12">
        <f>+L44</f>
        <v>2138</v>
      </c>
      <c r="M47" s="12"/>
      <c r="N47" s="12">
        <f>+N44</f>
        <v>1880</v>
      </c>
      <c r="O47" s="12"/>
      <c r="P47" s="12">
        <f>+P44</f>
        <v>2036</v>
      </c>
      <c r="Q47" s="12"/>
      <c r="R47" s="12">
        <f>SUM(R7:R46)</f>
        <v>11100</v>
      </c>
      <c r="S47" s="12"/>
      <c r="T47" s="12"/>
      <c r="U47" s="12"/>
    </row>
    <row r="48" spans="2:21" ht="15">
      <c r="B48" s="10"/>
      <c r="C48" s="11"/>
      <c r="D48" s="12">
        <f>+D47/74</f>
        <v>72.51351351351352</v>
      </c>
      <c r="E48" s="12"/>
      <c r="F48" s="12">
        <f>+F47/46</f>
        <v>72.97826086956522</v>
      </c>
      <c r="G48" s="12"/>
      <c r="H48" s="12">
        <f>+H47/41</f>
        <v>62.951219512195124</v>
      </c>
      <c r="I48" s="12"/>
      <c r="J48" s="46">
        <f>+J47/17</f>
        <v>83.41176470588235</v>
      </c>
      <c r="K48" s="12"/>
      <c r="L48" s="12">
        <f>+L47/37</f>
        <v>57.78378378378378</v>
      </c>
      <c r="M48" s="12"/>
      <c r="N48" s="46">
        <f>+N47/37</f>
        <v>50.810810810810814</v>
      </c>
      <c r="O48" s="12"/>
      <c r="P48" s="12">
        <f>+P47/37</f>
        <v>55.027027027027025</v>
      </c>
      <c r="Q48" s="12"/>
      <c r="R48" s="12">
        <f>+R47/37</f>
        <v>300</v>
      </c>
      <c r="S48" s="12"/>
      <c r="T48" s="12"/>
      <c r="U48" s="12"/>
    </row>
    <row r="49" spans="2:21" ht="15">
      <c r="B49" s="10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>+R48/5</f>
        <v>60</v>
      </c>
      <c r="S49" s="12"/>
      <c r="T49" s="12"/>
      <c r="U49" s="12"/>
    </row>
    <row r="50" spans="2:21" ht="15">
      <c r="B50" s="2"/>
      <c r="C50" s="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2:21" ht="15">
      <c r="B51" s="13" t="s">
        <v>29</v>
      </c>
      <c r="C51" s="13"/>
      <c r="D51" s="13"/>
      <c r="E51" s="14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2:21" ht="15">
      <c r="B52" s="6">
        <v>1</v>
      </c>
      <c r="C52" s="8" t="s">
        <v>104</v>
      </c>
      <c r="D52" s="6">
        <v>82.4</v>
      </c>
      <c r="E52" s="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>
        <f>+Science!R43+'Comm (2)'!R47</f>
        <v>24229</v>
      </c>
      <c r="S52" s="22"/>
      <c r="T52" s="22"/>
      <c r="U52" s="22"/>
    </row>
    <row r="53" spans="2:21" ht="15">
      <c r="B53" s="6">
        <v>2</v>
      </c>
      <c r="C53" s="8" t="s">
        <v>108</v>
      </c>
      <c r="D53" s="6">
        <v>82.4</v>
      </c>
      <c r="E53" s="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>
        <f>+R52/74</f>
        <v>327.4189189189189</v>
      </c>
      <c r="S53" s="22"/>
      <c r="T53" s="22"/>
      <c r="U53" s="22"/>
    </row>
    <row r="54" spans="2:21" ht="15">
      <c r="B54" s="6">
        <v>3</v>
      </c>
      <c r="C54" s="8" t="s">
        <v>120</v>
      </c>
      <c r="D54" s="6">
        <v>80.6</v>
      </c>
      <c r="E54" s="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>
        <f>+R53/5</f>
        <v>65.48378378378378</v>
      </c>
      <c r="S54" s="22"/>
      <c r="T54" s="22"/>
      <c r="U54" s="22"/>
    </row>
    <row r="55" spans="2:21" ht="15">
      <c r="B55" s="12"/>
      <c r="C55" s="15"/>
      <c r="D55" s="12"/>
      <c r="E55" s="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2:13" ht="15">
      <c r="B56" s="16"/>
      <c r="C56" s="16"/>
      <c r="D56" s="17" t="s">
        <v>15</v>
      </c>
      <c r="E56" s="17" t="s">
        <v>43</v>
      </c>
      <c r="F56" s="24" t="s">
        <v>17</v>
      </c>
      <c r="G56" s="24" t="s">
        <v>18</v>
      </c>
      <c r="H56" s="7" t="s">
        <v>44</v>
      </c>
      <c r="I56" s="24" t="s">
        <v>20</v>
      </c>
      <c r="J56" s="24" t="s">
        <v>21</v>
      </c>
      <c r="K56" s="24" t="s">
        <v>36</v>
      </c>
      <c r="L56" s="24" t="s">
        <v>45</v>
      </c>
      <c r="M56" s="24" t="s">
        <v>38</v>
      </c>
    </row>
    <row r="57" spans="3:10" ht="15">
      <c r="C57" s="3" t="s">
        <v>41</v>
      </c>
      <c r="D57" s="24">
        <v>37</v>
      </c>
      <c r="E57" s="24">
        <v>23</v>
      </c>
      <c r="F57" s="24">
        <v>14</v>
      </c>
      <c r="G57" s="24">
        <v>7</v>
      </c>
      <c r="H57" s="24">
        <v>30</v>
      </c>
      <c r="I57" s="24">
        <v>37</v>
      </c>
      <c r="J57" s="24">
        <v>37</v>
      </c>
    </row>
    <row r="58" spans="3:13" ht="15">
      <c r="C58" s="3" t="s">
        <v>42</v>
      </c>
      <c r="D58" s="24">
        <v>37</v>
      </c>
      <c r="E58" s="24">
        <v>23</v>
      </c>
      <c r="F58" s="24">
        <v>3</v>
      </c>
      <c r="H58" s="24">
        <v>11</v>
      </c>
      <c r="K58" s="24">
        <v>37</v>
      </c>
      <c r="L58" s="24">
        <v>37</v>
      </c>
      <c r="M58" s="24">
        <v>37</v>
      </c>
    </row>
    <row r="59" spans="3:13" ht="15">
      <c r="C59" s="3" t="s">
        <v>46</v>
      </c>
      <c r="D59" s="24">
        <f>SUM(D57:D58)</f>
        <v>74</v>
      </c>
      <c r="E59" s="24">
        <f aca="true" t="shared" si="3" ref="E59:M59">SUM(E57:E58)</f>
        <v>46</v>
      </c>
      <c r="F59" s="24">
        <f t="shared" si="3"/>
        <v>17</v>
      </c>
      <c r="G59" s="24">
        <f t="shared" si="3"/>
        <v>7</v>
      </c>
      <c r="H59" s="24">
        <f t="shared" si="3"/>
        <v>41</v>
      </c>
      <c r="I59" s="24">
        <f t="shared" si="3"/>
        <v>37</v>
      </c>
      <c r="J59" s="24">
        <f t="shared" si="3"/>
        <v>37</v>
      </c>
      <c r="K59" s="24">
        <f t="shared" si="3"/>
        <v>37</v>
      </c>
      <c r="L59" s="24">
        <f t="shared" si="3"/>
        <v>37</v>
      </c>
      <c r="M59" s="24">
        <f t="shared" si="3"/>
        <v>37</v>
      </c>
    </row>
  </sheetData>
  <mergeCells count="3">
    <mergeCell ref="B2:U2"/>
    <mergeCell ref="B3:U3"/>
    <mergeCell ref="B4:U4"/>
  </mergeCells>
  <printOptions horizontalCentered="1"/>
  <pageMargins left="0.2" right="0.2" top="0.25" bottom="0.25" header="0.3" footer="0.3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64"/>
  <sheetViews>
    <sheetView workbookViewId="0" topLeftCell="A1">
      <pane xSplit="11" ySplit="14" topLeftCell="L34" activePane="bottomRight" state="frozen"/>
      <selection pane="topRight" activeCell="L1" sqref="L1"/>
      <selection pane="bottomLeft" activeCell="A15" sqref="A15"/>
      <selection pane="bottomRight" activeCell="U37" sqref="U37:U42"/>
    </sheetView>
  </sheetViews>
  <sheetFormatPr defaultColWidth="9.140625" defaultRowHeight="15"/>
  <cols>
    <col min="1" max="1" width="9.28125" style="28" bestFit="1" customWidth="1"/>
    <col min="2" max="2" width="11.28125" style="43" bestFit="1" customWidth="1"/>
    <col min="3" max="3" width="24.8515625" style="43" customWidth="1"/>
    <col min="4" max="4" width="8.28125" style="28" customWidth="1"/>
    <col min="5" max="5" width="6.8515625" style="28" customWidth="1"/>
    <col min="6" max="6" width="6.140625" style="28" customWidth="1"/>
    <col min="7" max="7" width="5.8515625" style="28" customWidth="1"/>
    <col min="8" max="8" width="7.421875" style="28" customWidth="1"/>
    <col min="9" max="9" width="6.7109375" style="28" customWidth="1"/>
    <col min="10" max="10" width="7.140625" style="28" customWidth="1"/>
    <col min="11" max="11" width="6.421875" style="28" customWidth="1"/>
    <col min="12" max="12" width="7.421875" style="28" customWidth="1"/>
    <col min="13" max="13" width="6.00390625" style="28" customWidth="1"/>
    <col min="14" max="14" width="6.57421875" style="28" customWidth="1"/>
    <col min="15" max="15" width="6.421875" style="28" customWidth="1"/>
    <col min="16" max="16" width="7.00390625" style="28" customWidth="1"/>
    <col min="17" max="17" width="6.7109375" style="28" customWidth="1"/>
    <col min="18" max="19" width="9.28125" style="28" bestFit="1" customWidth="1"/>
    <col min="20" max="21" width="9.140625" style="28" customWidth="1"/>
    <col min="22" max="16384" width="9.140625" style="29" customWidth="1"/>
  </cols>
  <sheetData>
    <row r="1" spans="2:21" ht="15">
      <c r="B1" s="69" t="s">
        <v>30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2:21" ht="15">
      <c r="B2" s="70" t="s">
        <v>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2:21" ht="15">
      <c r="B3" s="70" t="s">
        <v>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15">
      <c r="B4" s="30"/>
      <c r="C4" s="30"/>
      <c r="D4" s="31">
        <v>301</v>
      </c>
      <c r="E4" s="31">
        <v>301</v>
      </c>
      <c r="F4" s="31">
        <v>302</v>
      </c>
      <c r="G4" s="31">
        <v>302</v>
      </c>
      <c r="H4" s="32" t="s">
        <v>9</v>
      </c>
      <c r="I4" s="32" t="s">
        <v>9</v>
      </c>
      <c r="J4" s="32" t="s">
        <v>10</v>
      </c>
      <c r="K4" s="32" t="s">
        <v>10</v>
      </c>
      <c r="L4" s="32" t="s">
        <v>11</v>
      </c>
      <c r="M4" s="32" t="s">
        <v>11</v>
      </c>
      <c r="N4" s="32" t="s">
        <v>12</v>
      </c>
      <c r="O4" s="32" t="s">
        <v>12</v>
      </c>
      <c r="P4" s="32" t="s">
        <v>13</v>
      </c>
      <c r="Q4" s="32" t="s">
        <v>13</v>
      </c>
      <c r="R4" s="31"/>
      <c r="S4" s="31"/>
      <c r="T4" s="31"/>
      <c r="U4" s="31"/>
    </row>
    <row r="5" spans="2:21" ht="15">
      <c r="B5" s="27" t="s">
        <v>14</v>
      </c>
      <c r="C5" s="27" t="s">
        <v>50</v>
      </c>
      <c r="D5" s="27" t="s">
        <v>15</v>
      </c>
      <c r="E5" s="27" t="s">
        <v>15</v>
      </c>
      <c r="F5" s="27" t="s">
        <v>16</v>
      </c>
      <c r="G5" s="27" t="s">
        <v>16</v>
      </c>
      <c r="H5" s="27" t="s">
        <v>17</v>
      </c>
      <c r="I5" s="27" t="s">
        <v>17</v>
      </c>
      <c r="J5" s="27" t="s">
        <v>18</v>
      </c>
      <c r="K5" s="27" t="s">
        <v>18</v>
      </c>
      <c r="L5" s="27" t="s">
        <v>19</v>
      </c>
      <c r="M5" s="27" t="s">
        <v>19</v>
      </c>
      <c r="N5" s="27" t="s">
        <v>20</v>
      </c>
      <c r="O5" s="27" t="s">
        <v>20</v>
      </c>
      <c r="P5" s="27" t="s">
        <v>21</v>
      </c>
      <c r="Q5" s="27" t="s">
        <v>21</v>
      </c>
      <c r="R5" s="27" t="s">
        <v>22</v>
      </c>
      <c r="S5" s="27" t="s">
        <v>23</v>
      </c>
      <c r="T5" s="27" t="s">
        <v>24</v>
      </c>
      <c r="U5" s="27" t="s">
        <v>25</v>
      </c>
    </row>
    <row r="6" spans="1:21" ht="15">
      <c r="A6" s="28">
        <v>1</v>
      </c>
      <c r="B6" s="25">
        <v>1691666</v>
      </c>
      <c r="C6" s="26" t="s">
        <v>72</v>
      </c>
      <c r="D6" s="25">
        <v>92</v>
      </c>
      <c r="E6" s="25" t="s">
        <v>4</v>
      </c>
      <c r="F6" s="25">
        <v>98</v>
      </c>
      <c r="G6" s="25" t="s">
        <v>4</v>
      </c>
      <c r="H6" s="27"/>
      <c r="I6" s="27"/>
      <c r="J6" s="25"/>
      <c r="K6" s="25"/>
      <c r="L6" s="25">
        <v>97</v>
      </c>
      <c r="M6" s="27" t="s">
        <v>4</v>
      </c>
      <c r="N6" s="25">
        <v>95</v>
      </c>
      <c r="O6" s="25" t="s">
        <v>4</v>
      </c>
      <c r="P6" s="25">
        <v>95</v>
      </c>
      <c r="Q6" s="25" t="s">
        <v>4</v>
      </c>
      <c r="R6" s="27">
        <f aca="true" t="shared" si="0" ref="R6:R42">+D6+F6+H6+J6+L6+N6+P6</f>
        <v>477</v>
      </c>
      <c r="S6" s="27">
        <f aca="true" t="shared" si="1" ref="S6:S42">+(D6+F6+H6+J6+L6+N6+P6)*100/500</f>
        <v>95.4</v>
      </c>
      <c r="T6" s="27" t="s">
        <v>26</v>
      </c>
      <c r="U6" s="27" t="s">
        <v>27</v>
      </c>
    </row>
    <row r="7" spans="1:21" ht="15">
      <c r="A7" s="28">
        <f>+A6+1</f>
        <v>2</v>
      </c>
      <c r="B7" s="25">
        <v>1691675</v>
      </c>
      <c r="C7" s="26" t="s">
        <v>81</v>
      </c>
      <c r="D7" s="25">
        <v>88</v>
      </c>
      <c r="E7" s="25" t="s">
        <v>2</v>
      </c>
      <c r="F7" s="25">
        <v>91</v>
      </c>
      <c r="G7" s="25" t="s">
        <v>2</v>
      </c>
      <c r="H7" s="27"/>
      <c r="I7" s="27"/>
      <c r="J7" s="25"/>
      <c r="K7" s="25"/>
      <c r="L7" s="25">
        <v>82</v>
      </c>
      <c r="M7" s="27" t="s">
        <v>1</v>
      </c>
      <c r="N7" s="25">
        <v>92</v>
      </c>
      <c r="O7" s="25" t="s">
        <v>4</v>
      </c>
      <c r="P7" s="25">
        <v>95</v>
      </c>
      <c r="Q7" s="25" t="s">
        <v>4</v>
      </c>
      <c r="R7" s="27">
        <f t="shared" si="0"/>
        <v>448</v>
      </c>
      <c r="S7" s="27">
        <f t="shared" si="1"/>
        <v>89.6</v>
      </c>
      <c r="T7" s="27" t="s">
        <v>26</v>
      </c>
      <c r="U7" s="27" t="s">
        <v>27</v>
      </c>
    </row>
    <row r="8" spans="1:21" ht="15">
      <c r="A8" s="28">
        <f>+A7+1</f>
        <v>3</v>
      </c>
      <c r="B8" s="25">
        <v>1691659</v>
      </c>
      <c r="C8" s="26" t="s">
        <v>65</v>
      </c>
      <c r="D8" s="25">
        <v>85</v>
      </c>
      <c r="E8" s="25" t="s">
        <v>4</v>
      </c>
      <c r="F8" s="25"/>
      <c r="G8" s="25"/>
      <c r="H8" s="27">
        <v>93</v>
      </c>
      <c r="I8" s="27" t="s">
        <v>2</v>
      </c>
      <c r="J8" s="27"/>
      <c r="K8" s="27"/>
      <c r="L8" s="25">
        <v>94</v>
      </c>
      <c r="M8" s="25" t="s">
        <v>2</v>
      </c>
      <c r="N8" s="25">
        <v>80</v>
      </c>
      <c r="O8" s="25" t="s">
        <v>1</v>
      </c>
      <c r="P8" s="25">
        <v>92</v>
      </c>
      <c r="Q8" s="25" t="s">
        <v>4</v>
      </c>
      <c r="R8" s="27">
        <f t="shared" si="0"/>
        <v>444</v>
      </c>
      <c r="S8" s="27">
        <f t="shared" si="1"/>
        <v>88.8</v>
      </c>
      <c r="T8" s="27" t="s">
        <v>26</v>
      </c>
      <c r="U8" s="27" t="s">
        <v>27</v>
      </c>
    </row>
    <row r="9" spans="1:22" ht="15">
      <c r="A9" s="28">
        <v>4</v>
      </c>
      <c r="B9" s="25">
        <v>1691648</v>
      </c>
      <c r="C9" s="26" t="s">
        <v>55</v>
      </c>
      <c r="D9" s="25">
        <v>76</v>
      </c>
      <c r="E9" s="25" t="s">
        <v>3</v>
      </c>
      <c r="F9" s="25"/>
      <c r="G9" s="25"/>
      <c r="H9" s="27">
        <v>92</v>
      </c>
      <c r="I9" s="27" t="s">
        <v>2</v>
      </c>
      <c r="J9" s="27"/>
      <c r="K9" s="27"/>
      <c r="L9" s="25">
        <v>95</v>
      </c>
      <c r="M9" s="25" t="s">
        <v>4</v>
      </c>
      <c r="N9" s="25">
        <v>82</v>
      </c>
      <c r="O9" s="25" t="s">
        <v>2</v>
      </c>
      <c r="P9" s="25">
        <v>95</v>
      </c>
      <c r="Q9" s="25" t="s">
        <v>4</v>
      </c>
      <c r="R9" s="27">
        <f t="shared" si="0"/>
        <v>440</v>
      </c>
      <c r="S9" s="27">
        <f t="shared" si="1"/>
        <v>88</v>
      </c>
      <c r="T9" s="27" t="s">
        <v>26</v>
      </c>
      <c r="U9" s="27" t="s">
        <v>27</v>
      </c>
      <c r="V9" s="33"/>
    </row>
    <row r="10" spans="1:21" ht="15">
      <c r="A10" s="28">
        <f>+A9+1</f>
        <v>5</v>
      </c>
      <c r="B10" s="25">
        <v>1691652</v>
      </c>
      <c r="C10" s="26" t="s">
        <v>58</v>
      </c>
      <c r="D10" s="25">
        <v>86</v>
      </c>
      <c r="E10" s="25" t="s">
        <v>2</v>
      </c>
      <c r="F10" s="25">
        <v>97</v>
      </c>
      <c r="G10" s="25" t="s">
        <v>4</v>
      </c>
      <c r="H10" s="27"/>
      <c r="I10" s="27"/>
      <c r="J10" s="27">
        <v>92</v>
      </c>
      <c r="K10" s="27" t="s">
        <v>2</v>
      </c>
      <c r="L10" s="25"/>
      <c r="M10" s="25"/>
      <c r="N10" s="25">
        <v>76</v>
      </c>
      <c r="O10" s="25" t="s">
        <v>1</v>
      </c>
      <c r="P10" s="25">
        <v>86</v>
      </c>
      <c r="Q10" s="25" t="s">
        <v>2</v>
      </c>
      <c r="R10" s="27">
        <f t="shared" si="0"/>
        <v>437</v>
      </c>
      <c r="S10" s="27">
        <f t="shared" si="1"/>
        <v>87.4</v>
      </c>
      <c r="T10" s="27" t="s">
        <v>26</v>
      </c>
      <c r="U10" s="27" t="s">
        <v>27</v>
      </c>
    </row>
    <row r="11" spans="1:22" ht="15">
      <c r="A11" s="28">
        <f aca="true" t="shared" si="2" ref="A11:A42">+A10+1</f>
        <v>6</v>
      </c>
      <c r="B11" s="25">
        <v>1691658</v>
      </c>
      <c r="C11" s="26" t="s">
        <v>64</v>
      </c>
      <c r="D11" s="25">
        <v>82</v>
      </c>
      <c r="E11" s="25" t="s">
        <v>1</v>
      </c>
      <c r="F11" s="25"/>
      <c r="G11" s="25"/>
      <c r="H11" s="27">
        <v>93</v>
      </c>
      <c r="I11" s="27" t="s">
        <v>2</v>
      </c>
      <c r="J11" s="25"/>
      <c r="K11" s="25"/>
      <c r="L11" s="25">
        <v>95</v>
      </c>
      <c r="M11" s="25" t="s">
        <v>4</v>
      </c>
      <c r="N11" s="25">
        <v>72</v>
      </c>
      <c r="O11" s="25" t="s">
        <v>3</v>
      </c>
      <c r="P11" s="25">
        <v>92</v>
      </c>
      <c r="Q11" s="25" t="s">
        <v>4</v>
      </c>
      <c r="R11" s="27">
        <f t="shared" si="0"/>
        <v>434</v>
      </c>
      <c r="S11" s="27">
        <f t="shared" si="1"/>
        <v>86.8</v>
      </c>
      <c r="T11" s="27" t="s">
        <v>26</v>
      </c>
      <c r="U11" s="27" t="s">
        <v>27</v>
      </c>
      <c r="V11" s="33"/>
    </row>
    <row r="12" spans="1:22" ht="15">
      <c r="A12" s="28">
        <f t="shared" si="2"/>
        <v>7</v>
      </c>
      <c r="B12" s="25">
        <v>1691656</v>
      </c>
      <c r="C12" s="26" t="s">
        <v>62</v>
      </c>
      <c r="D12" s="25">
        <v>81</v>
      </c>
      <c r="E12" s="25" t="s">
        <v>1</v>
      </c>
      <c r="F12" s="25"/>
      <c r="G12" s="25"/>
      <c r="H12" s="27">
        <v>92</v>
      </c>
      <c r="I12" s="27" t="s">
        <v>2</v>
      </c>
      <c r="J12" s="27">
        <v>95</v>
      </c>
      <c r="K12" s="27" t="s">
        <v>4</v>
      </c>
      <c r="L12" s="25"/>
      <c r="M12" s="25"/>
      <c r="N12" s="25">
        <v>76</v>
      </c>
      <c r="O12" s="25" t="s">
        <v>1</v>
      </c>
      <c r="P12" s="25">
        <v>87</v>
      </c>
      <c r="Q12" s="25" t="s">
        <v>2</v>
      </c>
      <c r="R12" s="27">
        <f t="shared" si="0"/>
        <v>431</v>
      </c>
      <c r="S12" s="27">
        <f t="shared" si="1"/>
        <v>86.2</v>
      </c>
      <c r="T12" s="27" t="s">
        <v>26</v>
      </c>
      <c r="U12" s="27" t="s">
        <v>27</v>
      </c>
      <c r="V12" s="33"/>
    </row>
    <row r="13" spans="1:22" ht="15">
      <c r="A13" s="28">
        <f t="shared" si="2"/>
        <v>8</v>
      </c>
      <c r="B13" s="25">
        <v>1691665</v>
      </c>
      <c r="C13" s="26" t="s">
        <v>71</v>
      </c>
      <c r="D13" s="25">
        <v>81</v>
      </c>
      <c r="E13" s="25" t="s">
        <v>1</v>
      </c>
      <c r="F13" s="27"/>
      <c r="G13" s="27"/>
      <c r="H13" s="25">
        <v>74</v>
      </c>
      <c r="I13" s="25" t="s">
        <v>5</v>
      </c>
      <c r="J13" s="27">
        <v>95</v>
      </c>
      <c r="K13" s="27" t="s">
        <v>4</v>
      </c>
      <c r="L13" s="25"/>
      <c r="M13" s="25"/>
      <c r="N13" s="25">
        <v>78</v>
      </c>
      <c r="O13" s="25" t="s">
        <v>1</v>
      </c>
      <c r="P13" s="25">
        <v>95</v>
      </c>
      <c r="Q13" s="25" t="s">
        <v>4</v>
      </c>
      <c r="R13" s="27">
        <f t="shared" si="0"/>
        <v>423</v>
      </c>
      <c r="S13" s="27">
        <f t="shared" si="1"/>
        <v>84.6</v>
      </c>
      <c r="T13" s="27" t="s">
        <v>26</v>
      </c>
      <c r="U13" s="27" t="s">
        <v>27</v>
      </c>
      <c r="V13" s="33"/>
    </row>
    <row r="14" spans="1:22" ht="15">
      <c r="A14" s="28">
        <f t="shared" si="2"/>
        <v>9</v>
      </c>
      <c r="B14" s="25">
        <v>1691657</v>
      </c>
      <c r="C14" s="26" t="s">
        <v>63</v>
      </c>
      <c r="D14" s="25">
        <v>82</v>
      </c>
      <c r="E14" s="25" t="s">
        <v>1</v>
      </c>
      <c r="F14" s="25">
        <v>92</v>
      </c>
      <c r="G14" s="25" t="s">
        <v>2</v>
      </c>
      <c r="H14" s="27"/>
      <c r="I14" s="27"/>
      <c r="J14" s="27"/>
      <c r="K14" s="27"/>
      <c r="L14" s="25">
        <v>77</v>
      </c>
      <c r="M14" s="25" t="s">
        <v>1</v>
      </c>
      <c r="N14" s="25">
        <v>83</v>
      </c>
      <c r="O14" s="25" t="s">
        <v>2</v>
      </c>
      <c r="P14" s="25">
        <v>77</v>
      </c>
      <c r="Q14" s="25" t="s">
        <v>1</v>
      </c>
      <c r="R14" s="27">
        <f t="shared" si="0"/>
        <v>411</v>
      </c>
      <c r="S14" s="27">
        <f t="shared" si="1"/>
        <v>82.2</v>
      </c>
      <c r="T14" s="27" t="s">
        <v>26</v>
      </c>
      <c r="U14" s="27" t="s">
        <v>27</v>
      </c>
      <c r="V14" s="33"/>
    </row>
    <row r="15" spans="1:22" ht="15">
      <c r="A15" s="28">
        <f t="shared" si="2"/>
        <v>10</v>
      </c>
      <c r="B15" s="25">
        <v>1691655</v>
      </c>
      <c r="C15" s="26" t="s">
        <v>61</v>
      </c>
      <c r="D15" s="25">
        <v>81</v>
      </c>
      <c r="E15" s="25" t="s">
        <v>1</v>
      </c>
      <c r="F15" s="27">
        <v>84</v>
      </c>
      <c r="G15" s="27" t="s">
        <v>3</v>
      </c>
      <c r="H15" s="25"/>
      <c r="I15" s="25"/>
      <c r="J15" s="27"/>
      <c r="K15" s="27"/>
      <c r="L15" s="25">
        <v>74</v>
      </c>
      <c r="M15" s="25" t="s">
        <v>1</v>
      </c>
      <c r="N15" s="25">
        <v>72</v>
      </c>
      <c r="O15" s="25" t="s">
        <v>3</v>
      </c>
      <c r="P15" s="25">
        <v>91</v>
      </c>
      <c r="Q15" s="25" t="s">
        <v>2</v>
      </c>
      <c r="R15" s="27">
        <f t="shared" si="0"/>
        <v>402</v>
      </c>
      <c r="S15" s="27">
        <f t="shared" si="1"/>
        <v>80.4</v>
      </c>
      <c r="T15" s="27" t="s">
        <v>26</v>
      </c>
      <c r="U15" s="27" t="s">
        <v>27</v>
      </c>
      <c r="V15" s="33"/>
    </row>
    <row r="16" spans="1:22" ht="15">
      <c r="A16" s="28">
        <f t="shared" si="2"/>
        <v>11</v>
      </c>
      <c r="B16" s="25">
        <v>1691679</v>
      </c>
      <c r="C16" s="26" t="s">
        <v>85</v>
      </c>
      <c r="D16" s="25">
        <v>86</v>
      </c>
      <c r="E16" s="25" t="s">
        <v>2</v>
      </c>
      <c r="F16" s="25">
        <v>90</v>
      </c>
      <c r="G16" s="25" t="s">
        <v>2</v>
      </c>
      <c r="H16" s="27"/>
      <c r="I16" s="27"/>
      <c r="J16" s="27"/>
      <c r="K16" s="27"/>
      <c r="L16" s="25">
        <v>63</v>
      </c>
      <c r="M16" s="25" t="s">
        <v>3</v>
      </c>
      <c r="N16" s="25">
        <v>73</v>
      </c>
      <c r="O16" s="25" t="s">
        <v>3</v>
      </c>
      <c r="P16" s="25">
        <v>77</v>
      </c>
      <c r="Q16" s="25" t="s">
        <v>1</v>
      </c>
      <c r="R16" s="27">
        <f t="shared" si="0"/>
        <v>389</v>
      </c>
      <c r="S16" s="27">
        <f t="shared" si="1"/>
        <v>77.8</v>
      </c>
      <c r="T16" s="27" t="s">
        <v>26</v>
      </c>
      <c r="U16" s="27" t="s">
        <v>27</v>
      </c>
      <c r="V16" s="33"/>
    </row>
    <row r="17" spans="1:21" ht="15">
      <c r="A17" s="28">
        <f t="shared" si="2"/>
        <v>12</v>
      </c>
      <c r="B17" s="25">
        <v>1691654</v>
      </c>
      <c r="C17" s="26" t="s">
        <v>60</v>
      </c>
      <c r="D17" s="25">
        <v>80</v>
      </c>
      <c r="E17" s="25" t="s">
        <v>1</v>
      </c>
      <c r="F17" s="25"/>
      <c r="G17" s="25"/>
      <c r="H17" s="27">
        <v>90</v>
      </c>
      <c r="I17" s="27" t="s">
        <v>1</v>
      </c>
      <c r="J17" s="27"/>
      <c r="K17" s="27"/>
      <c r="L17" s="25">
        <v>80</v>
      </c>
      <c r="M17" s="25" t="s">
        <v>1</v>
      </c>
      <c r="N17" s="25">
        <v>63</v>
      </c>
      <c r="O17" s="25" t="s">
        <v>5</v>
      </c>
      <c r="P17" s="25">
        <v>69</v>
      </c>
      <c r="Q17" s="25" t="s">
        <v>3</v>
      </c>
      <c r="R17" s="27">
        <f t="shared" si="0"/>
        <v>382</v>
      </c>
      <c r="S17" s="27">
        <f t="shared" si="1"/>
        <v>76.4</v>
      </c>
      <c r="T17" s="27" t="s">
        <v>26</v>
      </c>
      <c r="U17" s="27" t="s">
        <v>27</v>
      </c>
    </row>
    <row r="18" spans="1:22" ht="15">
      <c r="A18" s="28">
        <f t="shared" si="2"/>
        <v>13</v>
      </c>
      <c r="B18" s="25">
        <v>1691668</v>
      </c>
      <c r="C18" s="26" t="s">
        <v>74</v>
      </c>
      <c r="D18" s="25">
        <v>80</v>
      </c>
      <c r="E18" s="25" t="s">
        <v>1</v>
      </c>
      <c r="F18" s="27"/>
      <c r="G18" s="27"/>
      <c r="H18" s="25">
        <v>76</v>
      </c>
      <c r="I18" s="25" t="s">
        <v>0</v>
      </c>
      <c r="J18" s="27"/>
      <c r="K18" s="27"/>
      <c r="L18" s="25">
        <v>91</v>
      </c>
      <c r="M18" s="27" t="s">
        <v>2</v>
      </c>
      <c r="N18" s="25">
        <v>64</v>
      </c>
      <c r="O18" s="25" t="s">
        <v>0</v>
      </c>
      <c r="P18" s="25">
        <v>67</v>
      </c>
      <c r="Q18" s="25" t="s">
        <v>0</v>
      </c>
      <c r="R18" s="27">
        <f t="shared" si="0"/>
        <v>378</v>
      </c>
      <c r="S18" s="27">
        <f t="shared" si="1"/>
        <v>75.6</v>
      </c>
      <c r="T18" s="27" t="s">
        <v>26</v>
      </c>
      <c r="U18" s="27" t="s">
        <v>27</v>
      </c>
      <c r="V18" s="33"/>
    </row>
    <row r="19" spans="1:22" ht="15">
      <c r="A19" s="28">
        <f t="shared" si="2"/>
        <v>14</v>
      </c>
      <c r="B19" s="25">
        <v>1691660</v>
      </c>
      <c r="C19" s="26" t="s">
        <v>66</v>
      </c>
      <c r="D19" s="25">
        <v>81</v>
      </c>
      <c r="E19" s="25" t="s">
        <v>1</v>
      </c>
      <c r="F19" s="25">
        <v>90</v>
      </c>
      <c r="G19" s="25" t="s">
        <v>2</v>
      </c>
      <c r="H19" s="27"/>
      <c r="I19" s="27"/>
      <c r="J19" s="27"/>
      <c r="K19" s="27"/>
      <c r="L19" s="25">
        <v>71</v>
      </c>
      <c r="M19" s="25" t="s">
        <v>3</v>
      </c>
      <c r="N19" s="25">
        <v>63</v>
      </c>
      <c r="O19" s="25" t="s">
        <v>5</v>
      </c>
      <c r="P19" s="25">
        <v>72</v>
      </c>
      <c r="Q19" s="25" t="s">
        <v>3</v>
      </c>
      <c r="R19" s="27">
        <f t="shared" si="0"/>
        <v>377</v>
      </c>
      <c r="S19" s="27">
        <f t="shared" si="1"/>
        <v>75.4</v>
      </c>
      <c r="T19" s="27" t="s">
        <v>26</v>
      </c>
      <c r="U19" s="27" t="s">
        <v>27</v>
      </c>
      <c r="V19" s="33"/>
    </row>
    <row r="20" spans="1:22" ht="15">
      <c r="A20" s="28">
        <f t="shared" si="2"/>
        <v>15</v>
      </c>
      <c r="B20" s="25">
        <v>1691676</v>
      </c>
      <c r="C20" s="26" t="s">
        <v>82</v>
      </c>
      <c r="D20" s="25">
        <v>84</v>
      </c>
      <c r="E20" s="25" t="s">
        <v>2</v>
      </c>
      <c r="F20" s="25"/>
      <c r="G20" s="25"/>
      <c r="H20" s="27">
        <v>85</v>
      </c>
      <c r="I20" s="27" t="s">
        <v>3</v>
      </c>
      <c r="J20" s="27"/>
      <c r="K20" s="27"/>
      <c r="L20" s="25">
        <v>60</v>
      </c>
      <c r="M20" s="25" t="s">
        <v>0</v>
      </c>
      <c r="N20" s="25">
        <v>74</v>
      </c>
      <c r="O20" s="25" t="s">
        <v>1</v>
      </c>
      <c r="P20" s="25">
        <v>73</v>
      </c>
      <c r="Q20" s="25" t="s">
        <v>3</v>
      </c>
      <c r="R20" s="27">
        <f t="shared" si="0"/>
        <v>376</v>
      </c>
      <c r="S20" s="27">
        <f t="shared" si="1"/>
        <v>75.2</v>
      </c>
      <c r="T20" s="27" t="s">
        <v>26</v>
      </c>
      <c r="U20" s="27" t="s">
        <v>27</v>
      </c>
      <c r="V20" s="33"/>
    </row>
    <row r="21" spans="1:21" ht="15">
      <c r="A21" s="28">
        <f t="shared" si="2"/>
        <v>16</v>
      </c>
      <c r="B21" s="25">
        <v>1691646</v>
      </c>
      <c r="C21" s="26" t="s">
        <v>52</v>
      </c>
      <c r="D21" s="25">
        <v>75</v>
      </c>
      <c r="E21" s="25" t="s">
        <v>3</v>
      </c>
      <c r="F21" s="25"/>
      <c r="G21" s="25"/>
      <c r="H21" s="27">
        <v>88</v>
      </c>
      <c r="I21" s="27" t="s">
        <v>1</v>
      </c>
      <c r="J21" s="27"/>
      <c r="K21" s="27"/>
      <c r="L21" s="25">
        <v>82</v>
      </c>
      <c r="M21" s="25" t="s">
        <v>1</v>
      </c>
      <c r="N21" s="25">
        <v>61</v>
      </c>
      <c r="O21" s="25" t="s">
        <v>5</v>
      </c>
      <c r="P21" s="25">
        <v>62</v>
      </c>
      <c r="Q21" s="25" t="s">
        <v>5</v>
      </c>
      <c r="R21" s="27">
        <f t="shared" si="0"/>
        <v>368</v>
      </c>
      <c r="S21" s="27">
        <f t="shared" si="1"/>
        <v>73.6</v>
      </c>
      <c r="T21" s="27" t="s">
        <v>26</v>
      </c>
      <c r="U21" s="27" t="s">
        <v>27</v>
      </c>
    </row>
    <row r="22" spans="1:21" ht="15">
      <c r="A22" s="28">
        <f t="shared" si="2"/>
        <v>17</v>
      </c>
      <c r="B22" s="25">
        <v>1691662</v>
      </c>
      <c r="C22" s="26" t="s">
        <v>68</v>
      </c>
      <c r="D22" s="25">
        <v>80</v>
      </c>
      <c r="E22" s="25" t="s">
        <v>1</v>
      </c>
      <c r="F22" s="27">
        <v>88</v>
      </c>
      <c r="G22" s="27" t="s">
        <v>1</v>
      </c>
      <c r="H22" s="25"/>
      <c r="I22" s="25"/>
      <c r="J22" s="27"/>
      <c r="K22" s="27"/>
      <c r="L22" s="25">
        <v>78</v>
      </c>
      <c r="M22" s="25" t="s">
        <v>1</v>
      </c>
      <c r="N22" s="25">
        <v>51</v>
      </c>
      <c r="O22" s="25" t="s">
        <v>7</v>
      </c>
      <c r="P22" s="25">
        <v>66</v>
      </c>
      <c r="Q22" s="25" t="s">
        <v>0</v>
      </c>
      <c r="R22" s="27">
        <f t="shared" si="0"/>
        <v>363</v>
      </c>
      <c r="S22" s="27">
        <f t="shared" si="1"/>
        <v>72.6</v>
      </c>
      <c r="T22" s="27" t="s">
        <v>26</v>
      </c>
      <c r="U22" s="27" t="s">
        <v>27</v>
      </c>
    </row>
    <row r="23" spans="1:21" ht="15">
      <c r="A23" s="28">
        <f t="shared" si="2"/>
        <v>18</v>
      </c>
      <c r="B23" s="25">
        <v>1691667</v>
      </c>
      <c r="C23" s="26" t="s">
        <v>73</v>
      </c>
      <c r="D23" s="25">
        <v>72</v>
      </c>
      <c r="E23" s="25" t="s">
        <v>0</v>
      </c>
      <c r="F23" s="27"/>
      <c r="G23" s="27"/>
      <c r="H23" s="25">
        <v>89</v>
      </c>
      <c r="I23" s="25" t="s">
        <v>1</v>
      </c>
      <c r="J23" s="27"/>
      <c r="K23" s="27"/>
      <c r="L23" s="25">
        <v>71</v>
      </c>
      <c r="M23" s="27" t="s">
        <v>3</v>
      </c>
      <c r="N23" s="25">
        <v>63</v>
      </c>
      <c r="O23" s="25" t="s">
        <v>5</v>
      </c>
      <c r="P23" s="25">
        <v>67</v>
      </c>
      <c r="Q23" s="25" t="s">
        <v>0</v>
      </c>
      <c r="R23" s="27">
        <f t="shared" si="0"/>
        <v>362</v>
      </c>
      <c r="S23" s="27">
        <f t="shared" si="1"/>
        <v>72.4</v>
      </c>
      <c r="T23" s="27" t="s">
        <v>26</v>
      </c>
      <c r="U23" s="27" t="s">
        <v>27</v>
      </c>
    </row>
    <row r="24" spans="1:21" ht="15">
      <c r="A24" s="28">
        <f t="shared" si="2"/>
        <v>19</v>
      </c>
      <c r="B24" s="25">
        <v>1691653</v>
      </c>
      <c r="C24" s="26" t="s">
        <v>59</v>
      </c>
      <c r="D24" s="25">
        <v>78</v>
      </c>
      <c r="E24" s="25" t="s">
        <v>3</v>
      </c>
      <c r="F24" s="25">
        <v>82</v>
      </c>
      <c r="G24" s="25" t="s">
        <v>3</v>
      </c>
      <c r="H24" s="27"/>
      <c r="I24" s="27"/>
      <c r="J24" s="25">
        <v>83</v>
      </c>
      <c r="K24" s="25" t="s">
        <v>1</v>
      </c>
      <c r="L24" s="25"/>
      <c r="M24" s="27"/>
      <c r="N24" s="25">
        <v>53</v>
      </c>
      <c r="O24" s="25" t="s">
        <v>6</v>
      </c>
      <c r="P24" s="25">
        <v>65</v>
      </c>
      <c r="Q24" s="25" t="s">
        <v>0</v>
      </c>
      <c r="R24" s="27">
        <f t="shared" si="0"/>
        <v>361</v>
      </c>
      <c r="S24" s="27">
        <f t="shared" si="1"/>
        <v>72.2</v>
      </c>
      <c r="T24" s="27" t="s">
        <v>26</v>
      </c>
      <c r="U24" s="27" t="s">
        <v>27</v>
      </c>
    </row>
    <row r="25" spans="1:21" ht="15">
      <c r="A25" s="28">
        <f t="shared" si="2"/>
        <v>20</v>
      </c>
      <c r="B25" s="25">
        <v>1691672</v>
      </c>
      <c r="C25" s="26" t="s">
        <v>78</v>
      </c>
      <c r="D25" s="25">
        <v>78</v>
      </c>
      <c r="E25" s="25" t="s">
        <v>3</v>
      </c>
      <c r="F25" s="25"/>
      <c r="G25" s="25"/>
      <c r="H25" s="27">
        <v>74</v>
      </c>
      <c r="I25" s="27" t="s">
        <v>5</v>
      </c>
      <c r="J25" s="27"/>
      <c r="K25" s="27"/>
      <c r="L25" s="25">
        <v>65</v>
      </c>
      <c r="M25" s="25" t="s">
        <v>3</v>
      </c>
      <c r="N25" s="25">
        <v>66</v>
      </c>
      <c r="O25" s="25" t="s">
        <v>0</v>
      </c>
      <c r="P25" s="25">
        <v>61</v>
      </c>
      <c r="Q25" s="25" t="s">
        <v>5</v>
      </c>
      <c r="R25" s="27">
        <f t="shared" si="0"/>
        <v>344</v>
      </c>
      <c r="S25" s="27">
        <f t="shared" si="1"/>
        <v>68.8</v>
      </c>
      <c r="T25" s="27" t="s">
        <v>26</v>
      </c>
      <c r="U25" s="27" t="s">
        <v>27</v>
      </c>
    </row>
    <row r="26" spans="1:21" ht="15">
      <c r="A26" s="28">
        <f t="shared" si="2"/>
        <v>21</v>
      </c>
      <c r="B26" s="25">
        <v>1691680</v>
      </c>
      <c r="C26" s="26" t="s">
        <v>86</v>
      </c>
      <c r="D26" s="25">
        <v>65</v>
      </c>
      <c r="E26" s="25" t="s">
        <v>5</v>
      </c>
      <c r="F26" s="25">
        <v>88</v>
      </c>
      <c r="G26" s="25" t="s">
        <v>1</v>
      </c>
      <c r="H26" s="27"/>
      <c r="I26" s="27"/>
      <c r="J26" s="27">
        <v>67</v>
      </c>
      <c r="K26" s="27" t="s">
        <v>5</v>
      </c>
      <c r="L26" s="25"/>
      <c r="M26" s="25"/>
      <c r="N26" s="25">
        <v>62</v>
      </c>
      <c r="O26" s="25" t="s">
        <v>5</v>
      </c>
      <c r="P26" s="25">
        <v>62</v>
      </c>
      <c r="Q26" s="25" t="s">
        <v>5</v>
      </c>
      <c r="R26" s="27">
        <f t="shared" si="0"/>
        <v>344</v>
      </c>
      <c r="S26" s="27">
        <f t="shared" si="1"/>
        <v>68.8</v>
      </c>
      <c r="T26" s="27" t="s">
        <v>26</v>
      </c>
      <c r="U26" s="27" t="s">
        <v>27</v>
      </c>
    </row>
    <row r="27" spans="1:21" ht="15">
      <c r="A27" s="28">
        <f t="shared" si="2"/>
        <v>22</v>
      </c>
      <c r="B27" s="25">
        <v>1691670</v>
      </c>
      <c r="C27" s="26" t="s">
        <v>76</v>
      </c>
      <c r="D27" s="25">
        <v>83</v>
      </c>
      <c r="E27" s="25" t="s">
        <v>1</v>
      </c>
      <c r="F27" s="25"/>
      <c r="G27" s="25"/>
      <c r="H27" s="27">
        <v>78</v>
      </c>
      <c r="I27" s="27" t="s">
        <v>0</v>
      </c>
      <c r="J27" s="27"/>
      <c r="K27" s="27"/>
      <c r="L27" s="25">
        <v>47</v>
      </c>
      <c r="M27" s="25" t="s">
        <v>5</v>
      </c>
      <c r="N27" s="25">
        <v>69</v>
      </c>
      <c r="O27" s="25" t="s">
        <v>3</v>
      </c>
      <c r="P27" s="25">
        <v>54</v>
      </c>
      <c r="Q27" s="25" t="s">
        <v>6</v>
      </c>
      <c r="R27" s="27">
        <f t="shared" si="0"/>
        <v>331</v>
      </c>
      <c r="S27" s="27">
        <f t="shared" si="1"/>
        <v>66.2</v>
      </c>
      <c r="T27" s="27" t="s">
        <v>26</v>
      </c>
      <c r="U27" s="27" t="s">
        <v>27</v>
      </c>
    </row>
    <row r="28" spans="1:21" ht="15">
      <c r="A28" s="28">
        <f>+A27+1</f>
        <v>23</v>
      </c>
      <c r="B28" s="25">
        <v>1691661</v>
      </c>
      <c r="C28" s="26" t="s">
        <v>67</v>
      </c>
      <c r="D28" s="25">
        <v>77</v>
      </c>
      <c r="E28" s="25" t="s">
        <v>3</v>
      </c>
      <c r="F28" s="25">
        <v>68</v>
      </c>
      <c r="G28" s="25" t="s">
        <v>6</v>
      </c>
      <c r="H28" s="27"/>
      <c r="I28" s="27"/>
      <c r="J28" s="27"/>
      <c r="K28" s="27"/>
      <c r="L28" s="25">
        <v>67</v>
      </c>
      <c r="M28" s="25" t="s">
        <v>3</v>
      </c>
      <c r="N28" s="25">
        <v>51</v>
      </c>
      <c r="O28" s="25" t="s">
        <v>7</v>
      </c>
      <c r="P28" s="25">
        <v>62</v>
      </c>
      <c r="Q28" s="25" t="s">
        <v>5</v>
      </c>
      <c r="R28" s="27">
        <f t="shared" si="0"/>
        <v>325</v>
      </c>
      <c r="S28" s="27">
        <f t="shared" si="1"/>
        <v>65</v>
      </c>
      <c r="T28" s="27" t="s">
        <v>26</v>
      </c>
      <c r="U28" s="27" t="s">
        <v>27</v>
      </c>
    </row>
    <row r="29" spans="1:21" ht="15">
      <c r="A29" s="28">
        <f t="shared" si="2"/>
        <v>24</v>
      </c>
      <c r="B29" s="25">
        <v>1691650</v>
      </c>
      <c r="C29" s="26" t="s">
        <v>56</v>
      </c>
      <c r="D29" s="25">
        <v>81</v>
      </c>
      <c r="E29" s="25" t="s">
        <v>1</v>
      </c>
      <c r="F29" s="27">
        <v>80</v>
      </c>
      <c r="G29" s="27" t="s">
        <v>0</v>
      </c>
      <c r="H29" s="25"/>
      <c r="I29" s="25"/>
      <c r="J29" s="27"/>
      <c r="K29" s="27"/>
      <c r="L29" s="25">
        <v>51</v>
      </c>
      <c r="M29" s="25" t="s">
        <v>5</v>
      </c>
      <c r="N29" s="25">
        <v>49</v>
      </c>
      <c r="O29" s="25" t="s">
        <v>7</v>
      </c>
      <c r="P29" s="25">
        <v>59</v>
      </c>
      <c r="Q29" s="25" t="s">
        <v>5</v>
      </c>
      <c r="R29" s="27">
        <f t="shared" si="0"/>
        <v>320</v>
      </c>
      <c r="S29" s="27">
        <f t="shared" si="1"/>
        <v>64</v>
      </c>
      <c r="T29" s="27" t="s">
        <v>26</v>
      </c>
      <c r="U29" s="27" t="s">
        <v>27</v>
      </c>
    </row>
    <row r="30" spans="1:21" ht="15">
      <c r="A30" s="28">
        <f t="shared" si="2"/>
        <v>25</v>
      </c>
      <c r="B30" s="25">
        <v>1691669</v>
      </c>
      <c r="C30" s="26" t="s">
        <v>75</v>
      </c>
      <c r="D30" s="25">
        <v>64</v>
      </c>
      <c r="E30" s="25" t="s">
        <v>5</v>
      </c>
      <c r="F30" s="25">
        <v>72</v>
      </c>
      <c r="G30" s="25" t="s">
        <v>5</v>
      </c>
      <c r="H30" s="27"/>
      <c r="I30" s="27"/>
      <c r="J30" s="27">
        <v>66</v>
      </c>
      <c r="K30" s="27" t="s">
        <v>5</v>
      </c>
      <c r="L30" s="25"/>
      <c r="M30" s="25"/>
      <c r="N30" s="25">
        <v>59</v>
      </c>
      <c r="O30" s="25" t="s">
        <v>5</v>
      </c>
      <c r="P30" s="25">
        <v>58</v>
      </c>
      <c r="Q30" s="25" t="s">
        <v>5</v>
      </c>
      <c r="R30" s="27">
        <f t="shared" si="0"/>
        <v>319</v>
      </c>
      <c r="S30" s="27">
        <f t="shared" si="1"/>
        <v>63.8</v>
      </c>
      <c r="T30" s="27" t="s">
        <v>26</v>
      </c>
      <c r="U30" s="27" t="s">
        <v>27</v>
      </c>
    </row>
    <row r="31" spans="1:21" ht="15">
      <c r="A31" s="28">
        <f t="shared" si="2"/>
        <v>26</v>
      </c>
      <c r="B31" s="25">
        <v>1691663</v>
      </c>
      <c r="C31" s="26" t="s">
        <v>69</v>
      </c>
      <c r="D31" s="25">
        <v>71</v>
      </c>
      <c r="E31" s="25" t="s">
        <v>0</v>
      </c>
      <c r="F31" s="27"/>
      <c r="G31" s="27"/>
      <c r="H31" s="25">
        <v>78</v>
      </c>
      <c r="I31" s="25" t="s">
        <v>0</v>
      </c>
      <c r="J31" s="27"/>
      <c r="K31" s="27"/>
      <c r="L31" s="25">
        <v>44</v>
      </c>
      <c r="M31" s="25" t="s">
        <v>6</v>
      </c>
      <c r="N31" s="25">
        <v>60</v>
      </c>
      <c r="O31" s="25" t="s">
        <v>5</v>
      </c>
      <c r="P31" s="25">
        <v>64</v>
      </c>
      <c r="Q31" s="25" t="s">
        <v>0</v>
      </c>
      <c r="R31" s="27">
        <f t="shared" si="0"/>
        <v>317</v>
      </c>
      <c r="S31" s="27">
        <f t="shared" si="1"/>
        <v>63.4</v>
      </c>
      <c r="T31" s="27" t="s">
        <v>26</v>
      </c>
      <c r="U31" s="27" t="s">
        <v>27</v>
      </c>
    </row>
    <row r="32" spans="1:21" ht="15">
      <c r="A32" s="28">
        <f t="shared" si="2"/>
        <v>27</v>
      </c>
      <c r="B32" s="25">
        <v>1691651</v>
      </c>
      <c r="C32" s="26" t="s">
        <v>57</v>
      </c>
      <c r="D32" s="25">
        <v>62</v>
      </c>
      <c r="E32" s="25" t="s">
        <v>5</v>
      </c>
      <c r="F32" s="25">
        <v>59</v>
      </c>
      <c r="G32" s="25" t="s">
        <v>7</v>
      </c>
      <c r="H32" s="27"/>
      <c r="I32" s="27"/>
      <c r="J32" s="27"/>
      <c r="K32" s="27"/>
      <c r="L32" s="25">
        <v>69</v>
      </c>
      <c r="M32" s="25" t="s">
        <v>3</v>
      </c>
      <c r="N32" s="25">
        <v>63</v>
      </c>
      <c r="O32" s="25" t="s">
        <v>5</v>
      </c>
      <c r="P32" s="25">
        <v>64</v>
      </c>
      <c r="Q32" s="25" t="s">
        <v>0</v>
      </c>
      <c r="R32" s="27">
        <f t="shared" si="0"/>
        <v>317</v>
      </c>
      <c r="S32" s="27">
        <f t="shared" si="1"/>
        <v>63.4</v>
      </c>
      <c r="T32" s="27" t="s">
        <v>26</v>
      </c>
      <c r="U32" s="27" t="s">
        <v>27</v>
      </c>
    </row>
    <row r="33" spans="1:21" ht="15">
      <c r="A33" s="28">
        <f t="shared" si="2"/>
        <v>28</v>
      </c>
      <c r="B33" s="25">
        <v>1691664</v>
      </c>
      <c r="C33" s="26" t="s">
        <v>70</v>
      </c>
      <c r="D33" s="25">
        <v>70</v>
      </c>
      <c r="E33" s="25" t="s">
        <v>0</v>
      </c>
      <c r="F33" s="27"/>
      <c r="G33" s="27"/>
      <c r="H33" s="25">
        <v>75</v>
      </c>
      <c r="I33" s="25" t="s">
        <v>0</v>
      </c>
      <c r="J33" s="27"/>
      <c r="K33" s="27"/>
      <c r="L33" s="25">
        <v>55</v>
      </c>
      <c r="M33" s="25" t="s">
        <v>0</v>
      </c>
      <c r="N33" s="25">
        <v>52</v>
      </c>
      <c r="O33" s="25" t="s">
        <v>7</v>
      </c>
      <c r="P33" s="25">
        <v>59</v>
      </c>
      <c r="Q33" s="25" t="s">
        <v>5</v>
      </c>
      <c r="R33" s="27">
        <f t="shared" si="0"/>
        <v>311</v>
      </c>
      <c r="S33" s="27">
        <f t="shared" si="1"/>
        <v>62.2</v>
      </c>
      <c r="T33" s="27" t="s">
        <v>26</v>
      </c>
      <c r="U33" s="27" t="s">
        <v>27</v>
      </c>
    </row>
    <row r="34" spans="1:21" ht="15">
      <c r="A34" s="28">
        <f>+A33+1</f>
        <v>29</v>
      </c>
      <c r="B34" s="25">
        <v>1691671</v>
      </c>
      <c r="C34" s="26" t="s">
        <v>77</v>
      </c>
      <c r="D34" s="25">
        <v>68</v>
      </c>
      <c r="E34" s="25" t="s">
        <v>0</v>
      </c>
      <c r="F34" s="27">
        <v>91</v>
      </c>
      <c r="G34" s="27" t="s">
        <v>2</v>
      </c>
      <c r="H34" s="25"/>
      <c r="I34" s="25"/>
      <c r="J34" s="27"/>
      <c r="K34" s="27"/>
      <c r="L34" s="25">
        <v>33</v>
      </c>
      <c r="M34" s="25" t="s">
        <v>7</v>
      </c>
      <c r="N34" s="25">
        <v>60</v>
      </c>
      <c r="O34" s="25" t="s">
        <v>5</v>
      </c>
      <c r="P34" s="25">
        <v>58</v>
      </c>
      <c r="Q34" s="25" t="s">
        <v>5</v>
      </c>
      <c r="R34" s="27">
        <f t="shared" si="0"/>
        <v>310</v>
      </c>
      <c r="S34" s="27">
        <f t="shared" si="1"/>
        <v>62</v>
      </c>
      <c r="T34" s="27" t="s">
        <v>26</v>
      </c>
      <c r="U34" s="27" t="s">
        <v>27</v>
      </c>
    </row>
    <row r="35" spans="1:21" ht="15">
      <c r="A35" s="28">
        <f t="shared" si="2"/>
        <v>30</v>
      </c>
      <c r="B35" s="25">
        <v>1691678</v>
      </c>
      <c r="C35" s="26" t="s">
        <v>84</v>
      </c>
      <c r="D35" s="25">
        <v>77</v>
      </c>
      <c r="E35" s="25" t="s">
        <v>3</v>
      </c>
      <c r="F35" s="25">
        <v>62</v>
      </c>
      <c r="G35" s="25" t="s">
        <v>6</v>
      </c>
      <c r="H35" s="27"/>
      <c r="I35" s="27"/>
      <c r="J35" s="25"/>
      <c r="K35" s="25"/>
      <c r="L35" s="25">
        <v>56</v>
      </c>
      <c r="M35" s="27" t="s">
        <v>0</v>
      </c>
      <c r="N35" s="25">
        <v>61</v>
      </c>
      <c r="O35" s="25" t="s">
        <v>5</v>
      </c>
      <c r="P35" s="25">
        <v>50</v>
      </c>
      <c r="Q35" s="25" t="s">
        <v>7</v>
      </c>
      <c r="R35" s="27">
        <f t="shared" si="0"/>
        <v>306</v>
      </c>
      <c r="S35" s="27">
        <f t="shared" si="1"/>
        <v>61.2</v>
      </c>
      <c r="T35" s="27" t="s">
        <v>26</v>
      </c>
      <c r="U35" s="27" t="s">
        <v>27</v>
      </c>
    </row>
    <row r="36" spans="1:21" ht="15">
      <c r="A36" s="28">
        <f t="shared" si="2"/>
        <v>31</v>
      </c>
      <c r="B36" s="25">
        <v>1691682</v>
      </c>
      <c r="C36" s="26" t="s">
        <v>88</v>
      </c>
      <c r="D36" s="25">
        <v>54</v>
      </c>
      <c r="E36" s="25" t="s">
        <v>6</v>
      </c>
      <c r="F36" s="27">
        <v>76</v>
      </c>
      <c r="G36" s="27" t="s">
        <v>0</v>
      </c>
      <c r="H36" s="25"/>
      <c r="I36" s="25"/>
      <c r="J36" s="27"/>
      <c r="K36" s="27"/>
      <c r="L36" s="25">
        <v>67</v>
      </c>
      <c r="M36" s="25" t="s">
        <v>3</v>
      </c>
      <c r="N36" s="25">
        <v>60</v>
      </c>
      <c r="O36" s="25" t="s">
        <v>5</v>
      </c>
      <c r="P36" s="25">
        <v>48</v>
      </c>
      <c r="Q36" s="25" t="s">
        <v>7</v>
      </c>
      <c r="R36" s="27">
        <f t="shared" si="0"/>
        <v>305</v>
      </c>
      <c r="S36" s="27">
        <f t="shared" si="1"/>
        <v>61</v>
      </c>
      <c r="T36" s="27" t="s">
        <v>26</v>
      </c>
      <c r="U36" s="27" t="s">
        <v>27</v>
      </c>
    </row>
    <row r="37" spans="1:21" ht="15">
      <c r="A37" s="28">
        <f t="shared" si="2"/>
        <v>32</v>
      </c>
      <c r="B37" s="25">
        <v>1691649</v>
      </c>
      <c r="C37" s="26" t="s">
        <v>54</v>
      </c>
      <c r="D37" s="25">
        <v>71</v>
      </c>
      <c r="E37" s="25" t="s">
        <v>0</v>
      </c>
      <c r="F37" s="27">
        <v>70</v>
      </c>
      <c r="G37" s="27" t="s">
        <v>5</v>
      </c>
      <c r="H37" s="25"/>
      <c r="I37" s="25"/>
      <c r="J37" s="27"/>
      <c r="K37" s="27"/>
      <c r="L37" s="25">
        <v>44</v>
      </c>
      <c r="M37" s="25" t="s">
        <v>6</v>
      </c>
      <c r="N37" s="25">
        <v>49</v>
      </c>
      <c r="O37" s="25" t="s">
        <v>7</v>
      </c>
      <c r="P37" s="25">
        <v>50</v>
      </c>
      <c r="Q37" s="25" t="s">
        <v>7</v>
      </c>
      <c r="R37" s="27">
        <f t="shared" si="0"/>
        <v>284</v>
      </c>
      <c r="S37" s="27">
        <f t="shared" si="1"/>
        <v>56.8</v>
      </c>
      <c r="T37" s="27" t="s">
        <v>26</v>
      </c>
      <c r="U37" s="27" t="s">
        <v>28</v>
      </c>
    </row>
    <row r="38" spans="1:21" ht="15">
      <c r="A38" s="28">
        <f t="shared" si="2"/>
        <v>33</v>
      </c>
      <c r="B38" s="25">
        <v>1691674</v>
      </c>
      <c r="C38" s="26" t="s">
        <v>80</v>
      </c>
      <c r="D38" s="25">
        <v>65</v>
      </c>
      <c r="E38" s="25" t="s">
        <v>5</v>
      </c>
      <c r="F38" s="25">
        <v>55</v>
      </c>
      <c r="G38" s="25" t="s">
        <v>7</v>
      </c>
      <c r="H38" s="27"/>
      <c r="I38" s="27"/>
      <c r="J38" s="25">
        <v>51</v>
      </c>
      <c r="K38" s="25" t="s">
        <v>7</v>
      </c>
      <c r="L38" s="25"/>
      <c r="M38" s="27"/>
      <c r="N38" s="25">
        <v>49</v>
      </c>
      <c r="O38" s="25" t="s">
        <v>7</v>
      </c>
      <c r="P38" s="25">
        <v>48</v>
      </c>
      <c r="Q38" s="25" t="s">
        <v>7</v>
      </c>
      <c r="R38" s="27">
        <f t="shared" si="0"/>
        <v>268</v>
      </c>
      <c r="S38" s="27">
        <f t="shared" si="1"/>
        <v>53.6</v>
      </c>
      <c r="T38" s="27" t="s">
        <v>26</v>
      </c>
      <c r="U38" s="27" t="s">
        <v>28</v>
      </c>
    </row>
    <row r="39" spans="1:21" ht="15">
      <c r="A39" s="28">
        <f t="shared" si="2"/>
        <v>34</v>
      </c>
      <c r="B39" s="25">
        <v>1691673</v>
      </c>
      <c r="C39" s="26" t="s">
        <v>79</v>
      </c>
      <c r="D39" s="25">
        <v>64</v>
      </c>
      <c r="E39" s="25" t="s">
        <v>5</v>
      </c>
      <c r="F39" s="27">
        <v>58</v>
      </c>
      <c r="G39" s="27" t="s">
        <v>7</v>
      </c>
      <c r="H39" s="25"/>
      <c r="I39" s="25"/>
      <c r="J39" s="27"/>
      <c r="K39" s="27"/>
      <c r="L39" s="25">
        <v>44</v>
      </c>
      <c r="M39" s="25" t="s">
        <v>6</v>
      </c>
      <c r="N39" s="25">
        <v>49</v>
      </c>
      <c r="O39" s="25" t="s">
        <v>7</v>
      </c>
      <c r="P39" s="25">
        <v>49</v>
      </c>
      <c r="Q39" s="25" t="s">
        <v>7</v>
      </c>
      <c r="R39" s="27">
        <f t="shared" si="0"/>
        <v>264</v>
      </c>
      <c r="S39" s="27">
        <f t="shared" si="1"/>
        <v>52.8</v>
      </c>
      <c r="T39" s="27" t="s">
        <v>26</v>
      </c>
      <c r="U39" s="27" t="s">
        <v>28</v>
      </c>
    </row>
    <row r="40" spans="1:21" ht="15">
      <c r="A40" s="28">
        <f t="shared" si="2"/>
        <v>35</v>
      </c>
      <c r="B40" s="25">
        <v>1691677</v>
      </c>
      <c r="C40" s="26" t="s">
        <v>83</v>
      </c>
      <c r="D40" s="25">
        <v>63</v>
      </c>
      <c r="E40" s="25" t="s">
        <v>5</v>
      </c>
      <c r="F40" s="27">
        <v>67</v>
      </c>
      <c r="G40" s="27" t="s">
        <v>6</v>
      </c>
      <c r="H40" s="25"/>
      <c r="I40" s="25"/>
      <c r="J40" s="27"/>
      <c r="K40" s="27"/>
      <c r="L40" s="25">
        <v>37</v>
      </c>
      <c r="M40" s="25" t="s">
        <v>6</v>
      </c>
      <c r="N40" s="25">
        <v>48</v>
      </c>
      <c r="O40" s="25" t="s">
        <v>7</v>
      </c>
      <c r="P40" s="25">
        <v>48</v>
      </c>
      <c r="Q40" s="25" t="s">
        <v>7</v>
      </c>
      <c r="R40" s="27">
        <f t="shared" si="0"/>
        <v>263</v>
      </c>
      <c r="S40" s="27">
        <f t="shared" si="1"/>
        <v>52.6</v>
      </c>
      <c r="T40" s="27" t="s">
        <v>26</v>
      </c>
      <c r="U40" s="27" t="s">
        <v>28</v>
      </c>
    </row>
    <row r="41" spans="1:21" ht="15">
      <c r="A41" s="28">
        <f t="shared" si="2"/>
        <v>36</v>
      </c>
      <c r="B41" s="25">
        <v>1691681</v>
      </c>
      <c r="C41" s="26" t="s">
        <v>87</v>
      </c>
      <c r="D41" s="25">
        <v>48</v>
      </c>
      <c r="E41" s="25" t="s">
        <v>6</v>
      </c>
      <c r="F41" s="25">
        <v>48</v>
      </c>
      <c r="G41" s="25" t="s">
        <v>7</v>
      </c>
      <c r="H41" s="27"/>
      <c r="I41" s="27"/>
      <c r="J41" s="27"/>
      <c r="K41" s="27"/>
      <c r="L41" s="25">
        <v>44</v>
      </c>
      <c r="M41" s="25" t="s">
        <v>6</v>
      </c>
      <c r="N41" s="25">
        <v>53</v>
      </c>
      <c r="O41" s="25" t="s">
        <v>6</v>
      </c>
      <c r="P41" s="25">
        <v>60</v>
      </c>
      <c r="Q41" s="25" t="s">
        <v>5</v>
      </c>
      <c r="R41" s="27">
        <f t="shared" si="0"/>
        <v>253</v>
      </c>
      <c r="S41" s="27">
        <f t="shared" si="1"/>
        <v>50.6</v>
      </c>
      <c r="T41" s="27" t="s">
        <v>26</v>
      </c>
      <c r="U41" s="27" t="s">
        <v>28</v>
      </c>
    </row>
    <row r="42" spans="1:21" ht="15">
      <c r="A42" s="28">
        <f t="shared" si="2"/>
        <v>37</v>
      </c>
      <c r="B42" s="25">
        <v>1691647</v>
      </c>
      <c r="C42" s="26" t="s">
        <v>53</v>
      </c>
      <c r="D42" s="25">
        <v>51</v>
      </c>
      <c r="E42" s="25" t="s">
        <v>6</v>
      </c>
      <c r="F42" s="25">
        <v>63</v>
      </c>
      <c r="G42" s="25" t="s">
        <v>6</v>
      </c>
      <c r="H42" s="27"/>
      <c r="I42" s="27"/>
      <c r="J42" s="27"/>
      <c r="K42" s="27"/>
      <c r="L42" s="25">
        <v>35</v>
      </c>
      <c r="M42" s="25" t="s">
        <v>7</v>
      </c>
      <c r="N42" s="25">
        <v>48</v>
      </c>
      <c r="O42" s="25" t="s">
        <v>7</v>
      </c>
      <c r="P42" s="25">
        <v>48</v>
      </c>
      <c r="Q42" s="25" t="s">
        <v>7</v>
      </c>
      <c r="R42" s="27">
        <f t="shared" si="0"/>
        <v>245</v>
      </c>
      <c r="S42" s="27">
        <f t="shared" si="1"/>
        <v>49</v>
      </c>
      <c r="T42" s="27" t="s">
        <v>26</v>
      </c>
      <c r="U42" s="27" t="s">
        <v>28</v>
      </c>
    </row>
    <row r="43" spans="2:21" ht="15">
      <c r="B43" s="34"/>
      <c r="C43" s="35" t="s">
        <v>46</v>
      </c>
      <c r="D43" s="34">
        <f>SUM(D6:D42)</f>
        <v>2762</v>
      </c>
      <c r="E43" s="34"/>
      <c r="F43" s="34">
        <f>SUM(F6:F42)</f>
        <v>1769</v>
      </c>
      <c r="G43" s="34"/>
      <c r="H43" s="34">
        <f>SUM(H6:H42)</f>
        <v>1177</v>
      </c>
      <c r="I43" s="36"/>
      <c r="J43" s="34">
        <f>SUM(J6:J42)</f>
        <v>549</v>
      </c>
      <c r="K43" s="36"/>
      <c r="L43" s="34">
        <f>SUM(L6:L42)</f>
        <v>1968</v>
      </c>
      <c r="M43" s="34"/>
      <c r="N43" s="34">
        <f>SUM(N6:N42)</f>
        <v>2379</v>
      </c>
      <c r="O43" s="34"/>
      <c r="P43" s="34">
        <f>SUM(P6:P42)</f>
        <v>2525</v>
      </c>
      <c r="Q43" s="34"/>
      <c r="R43" s="34">
        <f>SUM(R6:R42)</f>
        <v>13129</v>
      </c>
      <c r="S43" s="36"/>
      <c r="T43" s="36"/>
      <c r="U43" s="36"/>
    </row>
    <row r="44" spans="2:21" ht="15">
      <c r="B44" s="34"/>
      <c r="C44" s="35" t="s">
        <v>47</v>
      </c>
      <c r="D44" s="37">
        <f>+D43/37</f>
        <v>74.64864864864865</v>
      </c>
      <c r="E44" s="34"/>
      <c r="F44" s="37">
        <f>+F43/23</f>
        <v>76.91304347826087</v>
      </c>
      <c r="G44" s="34"/>
      <c r="H44" s="36">
        <f>+H43/14</f>
        <v>84.07142857142857</v>
      </c>
      <c r="I44" s="36"/>
      <c r="J44" s="38">
        <f>+J43/7</f>
        <v>78.42857142857143</v>
      </c>
      <c r="K44" s="36"/>
      <c r="L44" s="37">
        <f>+L43/30</f>
        <v>65.6</v>
      </c>
      <c r="M44" s="34"/>
      <c r="N44" s="37">
        <f>+N43/37</f>
        <v>64.29729729729729</v>
      </c>
      <c r="O44" s="34"/>
      <c r="P44" s="37">
        <f>+P43/37</f>
        <v>68.24324324324324</v>
      </c>
      <c r="Q44" s="34"/>
      <c r="R44" s="34">
        <f>+R43/37</f>
        <v>354.8378378378378</v>
      </c>
      <c r="S44" s="36"/>
      <c r="T44" s="36"/>
      <c r="U44" s="36"/>
    </row>
    <row r="45" spans="2:21" ht="15">
      <c r="B45" s="39"/>
      <c r="C45" s="39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>
        <f>+R44/5</f>
        <v>70.96756756756756</v>
      </c>
      <c r="S45" s="36"/>
      <c r="T45" s="36"/>
      <c r="U45" s="36"/>
    </row>
    <row r="46" spans="2:21" ht="15">
      <c r="B46" s="71" t="s">
        <v>29</v>
      </c>
      <c r="C46" s="71"/>
      <c r="D46" s="71"/>
      <c r="E46" s="36"/>
      <c r="F46" s="36"/>
      <c r="G46" s="36"/>
      <c r="H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2:21" ht="15">
      <c r="B47" s="40">
        <v>1</v>
      </c>
      <c r="C47" s="26" t="s">
        <v>72</v>
      </c>
      <c r="D47" s="27">
        <v>95.4</v>
      </c>
      <c r="E47" s="41"/>
      <c r="F47" s="31"/>
      <c r="G47" s="31"/>
      <c r="H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2:21" ht="15">
      <c r="B48" s="40">
        <v>2</v>
      </c>
      <c r="C48" s="26" t="s">
        <v>81</v>
      </c>
      <c r="D48" s="27">
        <v>89.6</v>
      </c>
      <c r="E48" s="42"/>
      <c r="F48" s="31"/>
      <c r="G48" s="31"/>
      <c r="H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2:21" ht="15">
      <c r="B49" s="40">
        <v>3</v>
      </c>
      <c r="C49" s="26" t="s">
        <v>65</v>
      </c>
      <c r="D49" s="27">
        <v>88.8</v>
      </c>
      <c r="E49" s="42"/>
      <c r="F49" s="31"/>
      <c r="G49" s="31"/>
      <c r="H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2:11" ht="15">
      <c r="B50" s="28"/>
      <c r="K50" s="31"/>
    </row>
    <row r="52" spans="3:4" ht="15">
      <c r="C52" s="36" t="s">
        <v>15</v>
      </c>
      <c r="D52" s="36">
        <v>37</v>
      </c>
    </row>
    <row r="53" spans="3:4" ht="15">
      <c r="C53" s="31" t="s">
        <v>43</v>
      </c>
      <c r="D53" s="31">
        <v>23</v>
      </c>
    </row>
    <row r="54" spans="3:4" ht="15">
      <c r="C54" s="31" t="s">
        <v>17</v>
      </c>
      <c r="D54" s="31">
        <v>14</v>
      </c>
    </row>
    <row r="55" spans="3:4" ht="15">
      <c r="C55" s="31" t="s">
        <v>18</v>
      </c>
      <c r="D55" s="31">
        <v>7</v>
      </c>
    </row>
    <row r="56" spans="3:4" ht="15">
      <c r="C56" s="31" t="s">
        <v>44</v>
      </c>
      <c r="D56" s="31">
        <v>30</v>
      </c>
    </row>
    <row r="57" spans="3:4" ht="15">
      <c r="C57" s="31" t="s">
        <v>20</v>
      </c>
      <c r="D57" s="31">
        <v>37</v>
      </c>
    </row>
    <row r="58" spans="3:4" ht="15">
      <c r="C58" s="31" t="s">
        <v>21</v>
      </c>
      <c r="D58" s="31">
        <v>37</v>
      </c>
    </row>
    <row r="60" spans="3:13" ht="15">
      <c r="C60" s="16"/>
      <c r="D60" s="17" t="s">
        <v>15</v>
      </c>
      <c r="E60" s="17" t="s">
        <v>43</v>
      </c>
      <c r="F60" s="24" t="s">
        <v>17</v>
      </c>
      <c r="G60" s="24" t="s">
        <v>18</v>
      </c>
      <c r="H60" s="7" t="s">
        <v>44</v>
      </c>
      <c r="I60" s="24" t="s">
        <v>20</v>
      </c>
      <c r="J60" s="24" t="s">
        <v>21</v>
      </c>
      <c r="K60" s="24" t="s">
        <v>36</v>
      </c>
      <c r="L60" s="24" t="s">
        <v>45</v>
      </c>
      <c r="M60" s="24" t="s">
        <v>38</v>
      </c>
    </row>
    <row r="61" spans="3:13" ht="15">
      <c r="C61" s="3" t="s">
        <v>41</v>
      </c>
      <c r="D61" s="24">
        <v>37</v>
      </c>
      <c r="E61" s="24">
        <v>23</v>
      </c>
      <c r="F61" s="24">
        <v>14</v>
      </c>
      <c r="G61" s="24">
        <v>7</v>
      </c>
      <c r="H61" s="24">
        <v>30</v>
      </c>
      <c r="I61" s="24">
        <v>37</v>
      </c>
      <c r="J61" s="24">
        <v>37</v>
      </c>
      <c r="K61" s="24"/>
      <c r="L61" s="24"/>
      <c r="M61" s="24"/>
    </row>
    <row r="62" spans="3:13" ht="15">
      <c r="C62" s="3" t="s">
        <v>42</v>
      </c>
      <c r="D62" s="24">
        <v>32</v>
      </c>
      <c r="E62" s="24">
        <v>21</v>
      </c>
      <c r="F62" s="24">
        <v>5</v>
      </c>
      <c r="G62" s="24"/>
      <c r="H62" s="24">
        <v>6</v>
      </c>
      <c r="I62" s="24"/>
      <c r="J62" s="24"/>
      <c r="K62" s="24">
        <v>32</v>
      </c>
      <c r="L62" s="24">
        <v>32</v>
      </c>
      <c r="M62" s="24">
        <v>32</v>
      </c>
    </row>
    <row r="63" spans="3:13" ht="15">
      <c r="C63" s="3" t="s">
        <v>46</v>
      </c>
      <c r="D63" s="24">
        <f>SUM(D61:D62)</f>
        <v>69</v>
      </c>
      <c r="E63" s="24">
        <f>SUM(E61:E62)</f>
        <v>44</v>
      </c>
      <c r="F63" s="24">
        <f>SUM(F61:F62)</f>
        <v>19</v>
      </c>
      <c r="G63" s="24"/>
      <c r="H63" s="24">
        <f>SUM(H61:H62)</f>
        <v>36</v>
      </c>
      <c r="I63" s="24"/>
      <c r="J63" s="24"/>
      <c r="K63" s="24"/>
      <c r="L63" s="24"/>
      <c r="M63" s="24"/>
    </row>
    <row r="64" spans="3:13" ht="15">
      <c r="C64" s="3"/>
      <c r="D64" s="24"/>
      <c r="E64" s="24"/>
      <c r="F64" s="24"/>
      <c r="G64" s="24"/>
      <c r="H64" s="24"/>
      <c r="I64" s="24"/>
      <c r="J64" s="24"/>
      <c r="K64" s="24"/>
      <c r="L64" s="24"/>
      <c r="M64" s="24"/>
    </row>
  </sheetData>
  <mergeCells count="4">
    <mergeCell ref="B1:U1"/>
    <mergeCell ref="B2:U2"/>
    <mergeCell ref="B3:U3"/>
    <mergeCell ref="B46:D46"/>
  </mergeCells>
  <printOptions horizontalCentered="1"/>
  <pageMargins left="0.2" right="0.2" top="0.25" bottom="0.25" header="0.3" footer="0.3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R18"/>
  <sheetViews>
    <sheetView workbookViewId="0" topLeftCell="A8">
      <selection activeCell="N18" sqref="N18"/>
    </sheetView>
  </sheetViews>
  <sheetFormatPr defaultColWidth="9.140625" defaultRowHeight="15"/>
  <sheetData>
    <row r="6" ht="15.75" thickBot="1"/>
    <row r="7" spans="3:18" ht="64.5" thickBot="1">
      <c r="C7" s="47" t="s">
        <v>129</v>
      </c>
      <c r="D7" s="48" t="s">
        <v>130</v>
      </c>
      <c r="E7" s="48" t="s">
        <v>131</v>
      </c>
      <c r="F7" s="48" t="s">
        <v>132</v>
      </c>
      <c r="G7" s="48" t="s">
        <v>133</v>
      </c>
      <c r="H7" s="48" t="s">
        <v>134</v>
      </c>
      <c r="I7" s="48" t="s">
        <v>135</v>
      </c>
      <c r="J7" s="48" t="s">
        <v>4</v>
      </c>
      <c r="K7" s="48" t="s">
        <v>2</v>
      </c>
      <c r="L7" s="48" t="s">
        <v>1</v>
      </c>
      <c r="M7" s="48" t="s">
        <v>3</v>
      </c>
      <c r="N7" s="48" t="s">
        <v>0</v>
      </c>
      <c r="O7" s="48" t="s">
        <v>5</v>
      </c>
      <c r="P7" s="48" t="s">
        <v>6</v>
      </c>
      <c r="Q7" s="48" t="s">
        <v>7</v>
      </c>
      <c r="R7" s="48" t="s">
        <v>40</v>
      </c>
    </row>
    <row r="8" spans="3:18" ht="39" thickBot="1">
      <c r="C8" s="49" t="s">
        <v>136</v>
      </c>
      <c r="D8" s="50">
        <v>37</v>
      </c>
      <c r="E8" s="50">
        <v>23</v>
      </c>
      <c r="F8" s="50">
        <v>62.16</v>
      </c>
      <c r="G8" s="51">
        <v>92</v>
      </c>
      <c r="H8" s="52" t="s">
        <v>72</v>
      </c>
      <c r="I8" s="50">
        <v>74.65</v>
      </c>
      <c r="J8" s="50">
        <v>2</v>
      </c>
      <c r="K8" s="50">
        <v>4</v>
      </c>
      <c r="L8" s="50">
        <v>11</v>
      </c>
      <c r="M8" s="50">
        <v>6</v>
      </c>
      <c r="N8" s="50">
        <v>5</v>
      </c>
      <c r="O8" s="50">
        <v>6</v>
      </c>
      <c r="P8" s="50">
        <v>3</v>
      </c>
      <c r="Q8" s="50">
        <v>0</v>
      </c>
      <c r="R8" s="50">
        <v>0</v>
      </c>
    </row>
    <row r="9" spans="3:18" ht="39" thickBot="1">
      <c r="C9" s="49" t="s">
        <v>137</v>
      </c>
      <c r="D9" s="50">
        <v>23</v>
      </c>
      <c r="E9" s="50">
        <v>13</v>
      </c>
      <c r="F9" s="50">
        <v>56.52</v>
      </c>
      <c r="G9" s="51">
        <v>98</v>
      </c>
      <c r="H9" s="52" t="s">
        <v>72</v>
      </c>
      <c r="I9" s="50">
        <v>76.91</v>
      </c>
      <c r="J9" s="50">
        <v>2</v>
      </c>
      <c r="K9" s="50">
        <v>5</v>
      </c>
      <c r="L9" s="50">
        <v>2</v>
      </c>
      <c r="M9" s="50">
        <v>2</v>
      </c>
      <c r="N9" s="50">
        <v>2</v>
      </c>
      <c r="O9" s="50">
        <v>2</v>
      </c>
      <c r="P9" s="50">
        <v>4</v>
      </c>
      <c r="Q9" s="50">
        <v>4</v>
      </c>
      <c r="R9" s="50">
        <v>0</v>
      </c>
    </row>
    <row r="10" spans="3:18" ht="39" thickBot="1">
      <c r="C10" s="49" t="s">
        <v>138</v>
      </c>
      <c r="D10" s="50">
        <v>30</v>
      </c>
      <c r="E10" s="50">
        <v>10</v>
      </c>
      <c r="F10" s="50">
        <v>33.33</v>
      </c>
      <c r="G10" s="51">
        <v>97</v>
      </c>
      <c r="H10" s="52" t="s">
        <v>72</v>
      </c>
      <c r="I10" s="50">
        <v>65.6</v>
      </c>
      <c r="J10" s="50">
        <v>3</v>
      </c>
      <c r="K10" s="50">
        <v>2</v>
      </c>
      <c r="L10" s="50">
        <v>6</v>
      </c>
      <c r="M10" s="50">
        <v>7</v>
      </c>
      <c r="N10" s="50">
        <v>3</v>
      </c>
      <c r="O10" s="50">
        <v>2</v>
      </c>
      <c r="P10" s="50">
        <v>5</v>
      </c>
      <c r="Q10" s="50">
        <v>2</v>
      </c>
      <c r="R10" s="50">
        <v>0</v>
      </c>
    </row>
    <row r="11" spans="3:18" ht="39" thickBot="1">
      <c r="C11" s="49" t="s">
        <v>139</v>
      </c>
      <c r="D11" s="50">
        <v>37</v>
      </c>
      <c r="E11" s="50">
        <v>8</v>
      </c>
      <c r="F11" s="50">
        <v>21.62</v>
      </c>
      <c r="G11" s="51">
        <v>95</v>
      </c>
      <c r="H11" s="52" t="s">
        <v>72</v>
      </c>
      <c r="I11" s="50">
        <v>64.3</v>
      </c>
      <c r="J11" s="50">
        <v>2</v>
      </c>
      <c r="K11" s="50">
        <v>2</v>
      </c>
      <c r="L11" s="50">
        <v>5</v>
      </c>
      <c r="M11" s="50">
        <v>4</v>
      </c>
      <c r="N11" s="50">
        <v>2</v>
      </c>
      <c r="O11" s="50">
        <v>11</v>
      </c>
      <c r="P11" s="50">
        <v>2</v>
      </c>
      <c r="Q11" s="50">
        <v>9</v>
      </c>
      <c r="R11" s="50">
        <v>0</v>
      </c>
    </row>
    <row r="12" spans="3:18" ht="26.25" thickBot="1">
      <c r="C12" s="81" t="s">
        <v>140</v>
      </c>
      <c r="D12" s="75">
        <v>37</v>
      </c>
      <c r="E12" s="75">
        <v>11</v>
      </c>
      <c r="F12" s="75">
        <v>29.72</v>
      </c>
      <c r="G12" s="84">
        <v>95</v>
      </c>
      <c r="H12" s="52" t="s">
        <v>81</v>
      </c>
      <c r="I12" s="75">
        <v>68.24</v>
      </c>
      <c r="J12" s="75">
        <v>6</v>
      </c>
      <c r="K12" s="75">
        <v>3</v>
      </c>
      <c r="L12" s="75">
        <v>2</v>
      </c>
      <c r="M12" s="75">
        <v>3</v>
      </c>
      <c r="N12" s="75">
        <v>6</v>
      </c>
      <c r="O12" s="75">
        <v>9</v>
      </c>
      <c r="P12" s="75">
        <v>1</v>
      </c>
      <c r="Q12" s="75">
        <v>7</v>
      </c>
      <c r="R12" s="75">
        <v>0</v>
      </c>
    </row>
    <row r="13" spans="3:18" ht="39" thickBot="1">
      <c r="C13" s="82"/>
      <c r="D13" s="76"/>
      <c r="E13" s="76"/>
      <c r="F13" s="76"/>
      <c r="G13" s="85"/>
      <c r="H13" s="52" t="s">
        <v>72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3:18" ht="26.25" thickBot="1">
      <c r="C14" s="82"/>
      <c r="D14" s="76"/>
      <c r="E14" s="76"/>
      <c r="F14" s="76"/>
      <c r="G14" s="85"/>
      <c r="H14" s="52" t="s">
        <v>71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3:18" ht="39" thickBot="1">
      <c r="C15" s="83"/>
      <c r="D15" s="77"/>
      <c r="E15" s="77"/>
      <c r="F15" s="77"/>
      <c r="G15" s="86"/>
      <c r="H15" s="52" t="s">
        <v>55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3:18" ht="26.25" thickBot="1">
      <c r="C16" s="49" t="s">
        <v>141</v>
      </c>
      <c r="D16" s="50">
        <v>7</v>
      </c>
      <c r="E16" s="50">
        <v>4</v>
      </c>
      <c r="F16" s="50">
        <v>57.14</v>
      </c>
      <c r="G16" s="51">
        <v>95</v>
      </c>
      <c r="H16" s="52" t="s">
        <v>142</v>
      </c>
      <c r="I16" s="50">
        <v>78.43</v>
      </c>
      <c r="J16" s="50">
        <v>2</v>
      </c>
      <c r="K16" s="50">
        <v>1</v>
      </c>
      <c r="L16" s="50">
        <v>1</v>
      </c>
      <c r="M16" s="50">
        <v>0</v>
      </c>
      <c r="N16" s="50">
        <v>0</v>
      </c>
      <c r="O16" s="50">
        <v>2</v>
      </c>
      <c r="P16" s="50">
        <v>0</v>
      </c>
      <c r="Q16" s="50">
        <v>1</v>
      </c>
      <c r="R16" s="50">
        <v>0</v>
      </c>
    </row>
    <row r="17" spans="3:18" ht="51.75" thickBot="1">
      <c r="C17" s="49" t="s">
        <v>143</v>
      </c>
      <c r="D17" s="50">
        <v>14</v>
      </c>
      <c r="E17" s="50">
        <v>12</v>
      </c>
      <c r="F17" s="50">
        <v>85.71</v>
      </c>
      <c r="G17" s="51">
        <v>93</v>
      </c>
      <c r="H17" s="52" t="s">
        <v>144</v>
      </c>
      <c r="I17" s="50">
        <v>84.07</v>
      </c>
      <c r="J17" s="50">
        <v>0</v>
      </c>
      <c r="K17" s="50">
        <v>4</v>
      </c>
      <c r="L17" s="50">
        <v>3</v>
      </c>
      <c r="M17" s="50">
        <v>1</v>
      </c>
      <c r="N17" s="50">
        <v>4</v>
      </c>
      <c r="O17" s="50">
        <v>2</v>
      </c>
      <c r="P17" s="50">
        <v>0</v>
      </c>
      <c r="Q17" s="50">
        <v>0</v>
      </c>
      <c r="R17" s="50">
        <v>0</v>
      </c>
    </row>
    <row r="18" spans="3:18" ht="15.75" thickBot="1">
      <c r="C18" s="78"/>
      <c r="D18" s="79"/>
      <c r="E18" s="79"/>
      <c r="F18" s="79"/>
      <c r="G18" s="79"/>
      <c r="H18" s="80"/>
      <c r="I18" s="50" t="s">
        <v>145</v>
      </c>
      <c r="J18" s="50">
        <f>SUM(J8:J17)</f>
        <v>17</v>
      </c>
      <c r="K18" s="50">
        <f aca="true" t="shared" si="0" ref="K18:R18">SUM(K8:K17)</f>
        <v>21</v>
      </c>
      <c r="L18" s="50">
        <f t="shared" si="0"/>
        <v>30</v>
      </c>
      <c r="M18" s="50">
        <f t="shared" si="0"/>
        <v>23</v>
      </c>
      <c r="N18" s="50">
        <f t="shared" si="0"/>
        <v>22</v>
      </c>
      <c r="O18" s="50">
        <f t="shared" si="0"/>
        <v>34</v>
      </c>
      <c r="P18" s="50">
        <f t="shared" si="0"/>
        <v>15</v>
      </c>
      <c r="Q18" s="50">
        <f t="shared" si="0"/>
        <v>23</v>
      </c>
      <c r="R18" s="50">
        <f t="shared" si="0"/>
        <v>0</v>
      </c>
    </row>
  </sheetData>
  <mergeCells count="16">
    <mergeCell ref="P12:P15"/>
    <mergeCell ref="Q12:Q15"/>
    <mergeCell ref="R12:R15"/>
    <mergeCell ref="C18:H18"/>
    <mergeCell ref="J12:J15"/>
    <mergeCell ref="K12:K15"/>
    <mergeCell ref="L12:L15"/>
    <mergeCell ref="M12:M15"/>
    <mergeCell ref="N12:N15"/>
    <mergeCell ref="O12:O15"/>
    <mergeCell ref="C12:C15"/>
    <mergeCell ref="D12:D15"/>
    <mergeCell ref="E12:E15"/>
    <mergeCell ref="F12:F15"/>
    <mergeCell ref="G12:G15"/>
    <mergeCell ref="I12:I1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080AA-C206-43F9-9D47-F51C3EF80202}">
  <sheetPr>
    <pageSetUpPr fitToPage="1"/>
  </sheetPr>
  <dimension ref="A1:X63"/>
  <sheetViews>
    <sheetView workbookViewId="0" topLeftCell="A31">
      <selection activeCell="D34" sqref="D34:D38"/>
    </sheetView>
  </sheetViews>
  <sheetFormatPr defaultColWidth="9.140625" defaultRowHeight="15"/>
  <cols>
    <col min="1" max="1" width="9.28125" style="53" bestFit="1" customWidth="1"/>
    <col min="2" max="2" width="11.28125" style="3" bestFit="1" customWidth="1"/>
    <col min="3" max="4" width="11.28125" style="3" customWidth="1"/>
    <col min="5" max="5" width="24.8515625" style="3" customWidth="1"/>
    <col min="6" max="6" width="8.28125" style="53" customWidth="1"/>
    <col min="7" max="7" width="6.8515625" style="53" customWidth="1"/>
    <col min="8" max="8" width="6.140625" style="53" customWidth="1"/>
    <col min="9" max="9" width="5.8515625" style="53" customWidth="1"/>
    <col min="10" max="10" width="7.421875" style="53" customWidth="1"/>
    <col min="11" max="11" width="6.7109375" style="53" customWidth="1"/>
    <col min="12" max="12" width="7.140625" style="53" customWidth="1"/>
    <col min="13" max="13" width="6.421875" style="53" customWidth="1"/>
    <col min="14" max="14" width="7.421875" style="53" customWidth="1"/>
    <col min="15" max="15" width="6.00390625" style="53" customWidth="1"/>
    <col min="16" max="16" width="6.57421875" style="53" customWidth="1"/>
    <col min="17" max="17" width="6.421875" style="53" customWidth="1"/>
    <col min="18" max="18" width="7.00390625" style="53" customWidth="1"/>
    <col min="19" max="19" width="6.7109375" style="53" customWidth="1"/>
    <col min="20" max="21" width="9.28125" style="53" bestFit="1" customWidth="1"/>
    <col min="22" max="23" width="9.140625" style="53" customWidth="1"/>
    <col min="24" max="16384" width="9.140625" style="7" customWidth="1"/>
  </cols>
  <sheetData>
    <row r="1" spans="2:23" ht="15">
      <c r="B1" s="87" t="s">
        <v>30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2:23" ht="15">
      <c r="B2" s="74" t="s">
        <v>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2:23" ht="15">
      <c r="B3" s="74" t="s">
        <v>51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2:23" ht="15">
      <c r="B4" s="2"/>
      <c r="C4" s="2"/>
      <c r="D4" s="2"/>
      <c r="E4" s="2"/>
      <c r="F4" s="22">
        <v>301</v>
      </c>
      <c r="G4" s="22">
        <v>301</v>
      </c>
      <c r="H4" s="22">
        <v>302</v>
      </c>
      <c r="I4" s="22">
        <v>302</v>
      </c>
      <c r="J4" s="59" t="s">
        <v>9</v>
      </c>
      <c r="K4" s="59" t="s">
        <v>9</v>
      </c>
      <c r="L4" s="59" t="s">
        <v>10</v>
      </c>
      <c r="M4" s="59" t="s">
        <v>10</v>
      </c>
      <c r="N4" s="59" t="s">
        <v>11</v>
      </c>
      <c r="O4" s="59" t="s">
        <v>11</v>
      </c>
      <c r="P4" s="59" t="s">
        <v>12</v>
      </c>
      <c r="Q4" s="59" t="s">
        <v>12</v>
      </c>
      <c r="R4" s="59" t="s">
        <v>13</v>
      </c>
      <c r="S4" s="59" t="s">
        <v>13</v>
      </c>
      <c r="T4" s="22"/>
      <c r="U4" s="22"/>
      <c r="V4" s="22"/>
      <c r="W4" s="22"/>
    </row>
    <row r="5" spans="2:23" ht="15">
      <c r="B5" s="6" t="s">
        <v>14</v>
      </c>
      <c r="C5" s="6"/>
      <c r="D5" s="6"/>
      <c r="E5" s="6" t="s">
        <v>50</v>
      </c>
      <c r="F5" s="6" t="s">
        <v>15</v>
      </c>
      <c r="G5" s="6" t="s">
        <v>15</v>
      </c>
      <c r="H5" s="6" t="s">
        <v>16</v>
      </c>
      <c r="I5" s="6" t="s">
        <v>16</v>
      </c>
      <c r="J5" s="6" t="s">
        <v>17</v>
      </c>
      <c r="K5" s="6" t="s">
        <v>17</v>
      </c>
      <c r="L5" s="6" t="s">
        <v>18</v>
      </c>
      <c r="M5" s="6" t="s">
        <v>18</v>
      </c>
      <c r="N5" s="6" t="s">
        <v>19</v>
      </c>
      <c r="O5" s="6" t="s">
        <v>19</v>
      </c>
      <c r="P5" s="6" t="s">
        <v>20</v>
      </c>
      <c r="Q5" s="6" t="s">
        <v>20</v>
      </c>
      <c r="R5" s="6" t="s">
        <v>21</v>
      </c>
      <c r="S5" s="6" t="s">
        <v>21</v>
      </c>
      <c r="T5" s="6" t="s">
        <v>22</v>
      </c>
      <c r="U5" s="6" t="s">
        <v>23</v>
      </c>
      <c r="V5" s="6" t="s">
        <v>24</v>
      </c>
      <c r="W5" s="6" t="s">
        <v>25</v>
      </c>
    </row>
    <row r="6" spans="1:23" ht="15">
      <c r="A6" s="53">
        <v>1</v>
      </c>
      <c r="B6" s="18">
        <v>1691674</v>
      </c>
      <c r="C6" s="18" t="s">
        <v>147</v>
      </c>
      <c r="D6" s="18" t="s">
        <v>148</v>
      </c>
      <c r="E6" s="68" t="s">
        <v>80</v>
      </c>
      <c r="F6" s="18">
        <v>65</v>
      </c>
      <c r="G6" s="18" t="s">
        <v>5</v>
      </c>
      <c r="H6" s="18">
        <v>55</v>
      </c>
      <c r="I6" s="18" t="s">
        <v>7</v>
      </c>
      <c r="J6" s="19"/>
      <c r="K6" s="19"/>
      <c r="L6" s="18">
        <v>51</v>
      </c>
      <c r="M6" s="18" t="s">
        <v>7</v>
      </c>
      <c r="N6" s="18"/>
      <c r="O6" s="19"/>
      <c r="P6" s="18">
        <v>49</v>
      </c>
      <c r="Q6" s="18" t="s">
        <v>7</v>
      </c>
      <c r="R6" s="18">
        <v>48</v>
      </c>
      <c r="S6" s="18" t="s">
        <v>7</v>
      </c>
      <c r="T6" s="19">
        <f aca="true" t="shared" si="0" ref="T6:T42">+F6+H6+J6+L6+N6+P6+R6</f>
        <v>268</v>
      </c>
      <c r="U6" s="19">
        <f aca="true" t="shared" si="1" ref="U6:U42">+(F6+H6+J6+L6+N6+P6+R6)*100/500</f>
        <v>53.6</v>
      </c>
      <c r="V6" s="19" t="s">
        <v>26</v>
      </c>
      <c r="W6" s="19" t="s">
        <v>28</v>
      </c>
    </row>
    <row r="7" spans="1:23" ht="15">
      <c r="A7" s="53">
        <f>+A6+1</f>
        <v>2</v>
      </c>
      <c r="B7" s="18">
        <v>1691647</v>
      </c>
      <c r="C7" s="18" t="s">
        <v>147</v>
      </c>
      <c r="D7" s="18" t="s">
        <v>149</v>
      </c>
      <c r="E7" s="68" t="s">
        <v>53</v>
      </c>
      <c r="F7" s="18">
        <v>51</v>
      </c>
      <c r="G7" s="18" t="s">
        <v>6</v>
      </c>
      <c r="H7" s="18">
        <v>63</v>
      </c>
      <c r="I7" s="18" t="s">
        <v>6</v>
      </c>
      <c r="J7" s="19"/>
      <c r="K7" s="19"/>
      <c r="L7" s="19"/>
      <c r="M7" s="19"/>
      <c r="N7" s="18">
        <v>35</v>
      </c>
      <c r="O7" s="18" t="s">
        <v>7</v>
      </c>
      <c r="P7" s="18">
        <v>48</v>
      </c>
      <c r="Q7" s="18" t="s">
        <v>7</v>
      </c>
      <c r="R7" s="18">
        <v>48</v>
      </c>
      <c r="S7" s="18" t="s">
        <v>7</v>
      </c>
      <c r="T7" s="19">
        <f t="shared" si="0"/>
        <v>245</v>
      </c>
      <c r="U7" s="19">
        <f t="shared" si="1"/>
        <v>49</v>
      </c>
      <c r="V7" s="19" t="s">
        <v>26</v>
      </c>
      <c r="W7" s="19" t="s">
        <v>28</v>
      </c>
    </row>
    <row r="8" spans="1:23" ht="15">
      <c r="A8" s="53">
        <f>+A7+1</f>
        <v>3</v>
      </c>
      <c r="B8" s="18">
        <v>1691673</v>
      </c>
      <c r="C8" s="18" t="s">
        <v>147</v>
      </c>
      <c r="D8" s="18" t="s">
        <v>149</v>
      </c>
      <c r="E8" s="68" t="s">
        <v>79</v>
      </c>
      <c r="F8" s="18">
        <v>64</v>
      </c>
      <c r="G8" s="18" t="s">
        <v>5</v>
      </c>
      <c r="H8" s="19">
        <v>58</v>
      </c>
      <c r="I8" s="19" t="s">
        <v>7</v>
      </c>
      <c r="J8" s="18"/>
      <c r="K8" s="18"/>
      <c r="L8" s="19"/>
      <c r="M8" s="19"/>
      <c r="N8" s="18">
        <v>44</v>
      </c>
      <c r="O8" s="18" t="s">
        <v>6</v>
      </c>
      <c r="P8" s="18">
        <v>49</v>
      </c>
      <c r="Q8" s="18" t="s">
        <v>7</v>
      </c>
      <c r="R8" s="18">
        <v>49</v>
      </c>
      <c r="S8" s="18" t="s">
        <v>7</v>
      </c>
      <c r="T8" s="19">
        <f t="shared" si="0"/>
        <v>264</v>
      </c>
      <c r="U8" s="19">
        <f t="shared" si="1"/>
        <v>52.8</v>
      </c>
      <c r="V8" s="19" t="s">
        <v>26</v>
      </c>
      <c r="W8" s="19" t="s">
        <v>28</v>
      </c>
    </row>
    <row r="9" spans="1:24" ht="15">
      <c r="A9" s="53">
        <v>4</v>
      </c>
      <c r="B9" s="18">
        <v>1691649</v>
      </c>
      <c r="C9" s="18" t="s">
        <v>147</v>
      </c>
      <c r="D9" s="18" t="s">
        <v>149</v>
      </c>
      <c r="E9" s="68" t="s">
        <v>54</v>
      </c>
      <c r="F9" s="18">
        <v>71</v>
      </c>
      <c r="G9" s="18" t="s">
        <v>0</v>
      </c>
      <c r="H9" s="19">
        <v>70</v>
      </c>
      <c r="I9" s="19" t="s">
        <v>5</v>
      </c>
      <c r="J9" s="18"/>
      <c r="K9" s="18"/>
      <c r="L9" s="19"/>
      <c r="M9" s="19"/>
      <c r="N9" s="18">
        <v>44</v>
      </c>
      <c r="O9" s="18" t="s">
        <v>6</v>
      </c>
      <c r="P9" s="18">
        <v>49</v>
      </c>
      <c r="Q9" s="18" t="s">
        <v>7</v>
      </c>
      <c r="R9" s="18">
        <v>50</v>
      </c>
      <c r="S9" s="18" t="s">
        <v>7</v>
      </c>
      <c r="T9" s="19">
        <f t="shared" si="0"/>
        <v>284</v>
      </c>
      <c r="U9" s="19">
        <f t="shared" si="1"/>
        <v>56.8</v>
      </c>
      <c r="V9" s="19" t="s">
        <v>26</v>
      </c>
      <c r="W9" s="19" t="s">
        <v>28</v>
      </c>
      <c r="X9" s="61"/>
    </row>
    <row r="10" spans="1:23" ht="15">
      <c r="A10" s="53">
        <f>+A9+1</f>
        <v>5</v>
      </c>
      <c r="B10" s="18">
        <v>1691681</v>
      </c>
      <c r="C10" s="18" t="s">
        <v>147</v>
      </c>
      <c r="D10" s="18" t="s">
        <v>151</v>
      </c>
      <c r="E10" s="68" t="s">
        <v>87</v>
      </c>
      <c r="F10" s="18">
        <v>48</v>
      </c>
      <c r="G10" s="18" t="s">
        <v>6</v>
      </c>
      <c r="H10" s="18">
        <v>48</v>
      </c>
      <c r="I10" s="18" t="s">
        <v>7</v>
      </c>
      <c r="J10" s="19"/>
      <c r="K10" s="19"/>
      <c r="L10" s="19"/>
      <c r="M10" s="19"/>
      <c r="N10" s="18">
        <v>44</v>
      </c>
      <c r="O10" s="18" t="s">
        <v>6</v>
      </c>
      <c r="P10" s="18">
        <v>53</v>
      </c>
      <c r="Q10" s="18" t="s">
        <v>6</v>
      </c>
      <c r="R10" s="18">
        <v>60</v>
      </c>
      <c r="S10" s="18" t="s">
        <v>5</v>
      </c>
      <c r="T10" s="19">
        <f t="shared" si="0"/>
        <v>253</v>
      </c>
      <c r="U10" s="19">
        <f t="shared" si="1"/>
        <v>50.6</v>
      </c>
      <c r="V10" s="19" t="s">
        <v>26</v>
      </c>
      <c r="W10" s="19" t="s">
        <v>28</v>
      </c>
    </row>
    <row r="11" spans="1:24" ht="15">
      <c r="A11" s="53">
        <f aca="true" t="shared" si="2" ref="A11:A42">+A10+1</f>
        <v>6</v>
      </c>
      <c r="B11" s="18">
        <v>1691677</v>
      </c>
      <c r="C11" s="18" t="s">
        <v>147</v>
      </c>
      <c r="D11" s="18" t="s">
        <v>151</v>
      </c>
      <c r="E11" s="68" t="s">
        <v>83</v>
      </c>
      <c r="F11" s="18">
        <v>63</v>
      </c>
      <c r="G11" s="18" t="s">
        <v>5</v>
      </c>
      <c r="H11" s="19">
        <v>67</v>
      </c>
      <c r="I11" s="19" t="s">
        <v>6</v>
      </c>
      <c r="J11" s="18"/>
      <c r="K11" s="18"/>
      <c r="L11" s="19"/>
      <c r="M11" s="19"/>
      <c r="N11" s="18">
        <v>37</v>
      </c>
      <c r="O11" s="18" t="s">
        <v>6</v>
      </c>
      <c r="P11" s="18">
        <v>48</v>
      </c>
      <c r="Q11" s="18" t="s">
        <v>7</v>
      </c>
      <c r="R11" s="18">
        <v>48</v>
      </c>
      <c r="S11" s="18" t="s">
        <v>7</v>
      </c>
      <c r="T11" s="19">
        <f t="shared" si="0"/>
        <v>263</v>
      </c>
      <c r="U11" s="19">
        <f t="shared" si="1"/>
        <v>52.6</v>
      </c>
      <c r="V11" s="19" t="s">
        <v>26</v>
      </c>
      <c r="W11" s="19" t="s">
        <v>28</v>
      </c>
      <c r="X11" s="61"/>
    </row>
    <row r="12" spans="1:24" ht="15">
      <c r="A12" s="53">
        <f t="shared" si="2"/>
        <v>7</v>
      </c>
      <c r="B12" s="55">
        <v>1691678</v>
      </c>
      <c r="C12" s="55" t="s">
        <v>147</v>
      </c>
      <c r="D12" s="55" t="s">
        <v>148</v>
      </c>
      <c r="E12" s="56" t="s">
        <v>84</v>
      </c>
      <c r="F12" s="55">
        <v>77</v>
      </c>
      <c r="G12" s="55" t="s">
        <v>3</v>
      </c>
      <c r="H12" s="55">
        <v>62</v>
      </c>
      <c r="I12" s="55" t="s">
        <v>6</v>
      </c>
      <c r="J12" s="57"/>
      <c r="K12" s="57"/>
      <c r="L12" s="55"/>
      <c r="M12" s="55"/>
      <c r="N12" s="55">
        <v>56</v>
      </c>
      <c r="O12" s="57" t="s">
        <v>0</v>
      </c>
      <c r="P12" s="55">
        <v>61</v>
      </c>
      <c r="Q12" s="55" t="s">
        <v>5</v>
      </c>
      <c r="R12" s="55">
        <v>50</v>
      </c>
      <c r="S12" s="55" t="s">
        <v>7</v>
      </c>
      <c r="T12" s="57">
        <f t="shared" si="0"/>
        <v>306</v>
      </c>
      <c r="U12" s="57">
        <f t="shared" si="1"/>
        <v>61.2</v>
      </c>
      <c r="V12" s="57" t="s">
        <v>26</v>
      </c>
      <c r="W12" s="57" t="s">
        <v>27</v>
      </c>
      <c r="X12" s="61"/>
    </row>
    <row r="13" spans="1:24" ht="15">
      <c r="A13" s="53">
        <f t="shared" si="2"/>
        <v>8</v>
      </c>
      <c r="B13" s="55">
        <v>1691650</v>
      </c>
      <c r="C13" s="55" t="s">
        <v>147</v>
      </c>
      <c r="D13" s="55" t="s">
        <v>148</v>
      </c>
      <c r="E13" s="56" t="s">
        <v>56</v>
      </c>
      <c r="F13" s="55">
        <v>81</v>
      </c>
      <c r="G13" s="55" t="s">
        <v>1</v>
      </c>
      <c r="H13" s="57">
        <v>80</v>
      </c>
      <c r="I13" s="57" t="s">
        <v>0</v>
      </c>
      <c r="J13" s="55"/>
      <c r="K13" s="55"/>
      <c r="L13" s="57"/>
      <c r="M13" s="57"/>
      <c r="N13" s="55">
        <v>51</v>
      </c>
      <c r="O13" s="55" t="s">
        <v>5</v>
      </c>
      <c r="P13" s="55">
        <v>49</v>
      </c>
      <c r="Q13" s="55" t="s">
        <v>7</v>
      </c>
      <c r="R13" s="55">
        <v>59</v>
      </c>
      <c r="S13" s="55" t="s">
        <v>5</v>
      </c>
      <c r="T13" s="57">
        <f t="shared" si="0"/>
        <v>320</v>
      </c>
      <c r="U13" s="57">
        <f t="shared" si="1"/>
        <v>64</v>
      </c>
      <c r="V13" s="57" t="s">
        <v>26</v>
      </c>
      <c r="W13" s="57" t="s">
        <v>27</v>
      </c>
      <c r="X13" s="61"/>
    </row>
    <row r="14" spans="1:24" ht="15">
      <c r="A14" s="53">
        <f t="shared" si="2"/>
        <v>9</v>
      </c>
      <c r="B14" s="55">
        <v>1691661</v>
      </c>
      <c r="C14" s="55" t="s">
        <v>147</v>
      </c>
      <c r="D14" s="55" t="s">
        <v>148</v>
      </c>
      <c r="E14" s="56" t="s">
        <v>67</v>
      </c>
      <c r="F14" s="55">
        <v>77</v>
      </c>
      <c r="G14" s="55" t="s">
        <v>3</v>
      </c>
      <c r="H14" s="55">
        <v>68</v>
      </c>
      <c r="I14" s="55" t="s">
        <v>6</v>
      </c>
      <c r="J14" s="57"/>
      <c r="K14" s="57"/>
      <c r="L14" s="57"/>
      <c r="M14" s="57"/>
      <c r="N14" s="55">
        <v>67</v>
      </c>
      <c r="O14" s="55" t="s">
        <v>3</v>
      </c>
      <c r="P14" s="55">
        <v>51</v>
      </c>
      <c r="Q14" s="55" t="s">
        <v>7</v>
      </c>
      <c r="R14" s="55">
        <v>62</v>
      </c>
      <c r="S14" s="55" t="s">
        <v>5</v>
      </c>
      <c r="T14" s="57">
        <f t="shared" si="0"/>
        <v>325</v>
      </c>
      <c r="U14" s="57">
        <f t="shared" si="1"/>
        <v>65</v>
      </c>
      <c r="V14" s="57" t="s">
        <v>26</v>
      </c>
      <c r="W14" s="57" t="s">
        <v>27</v>
      </c>
      <c r="X14" s="61"/>
    </row>
    <row r="15" spans="1:24" ht="15">
      <c r="A15" s="53">
        <f t="shared" si="2"/>
        <v>10</v>
      </c>
      <c r="B15" s="55">
        <v>1691670</v>
      </c>
      <c r="C15" s="55" t="s">
        <v>147</v>
      </c>
      <c r="D15" s="55" t="s">
        <v>148</v>
      </c>
      <c r="E15" s="56" t="s">
        <v>76</v>
      </c>
      <c r="F15" s="55">
        <v>83</v>
      </c>
      <c r="G15" s="55" t="s">
        <v>1</v>
      </c>
      <c r="H15" s="55"/>
      <c r="I15" s="55"/>
      <c r="J15" s="57">
        <v>78</v>
      </c>
      <c r="K15" s="57" t="s">
        <v>0</v>
      </c>
      <c r="L15" s="57"/>
      <c r="M15" s="57"/>
      <c r="N15" s="55">
        <v>47</v>
      </c>
      <c r="O15" s="55" t="s">
        <v>5</v>
      </c>
      <c r="P15" s="55">
        <v>69</v>
      </c>
      <c r="Q15" s="55" t="s">
        <v>3</v>
      </c>
      <c r="R15" s="55">
        <v>54</v>
      </c>
      <c r="S15" s="55" t="s">
        <v>6</v>
      </c>
      <c r="T15" s="57">
        <f t="shared" si="0"/>
        <v>331</v>
      </c>
      <c r="U15" s="57">
        <f t="shared" si="1"/>
        <v>66.2</v>
      </c>
      <c r="V15" s="57" t="s">
        <v>26</v>
      </c>
      <c r="W15" s="57" t="s">
        <v>27</v>
      </c>
      <c r="X15" s="61"/>
    </row>
    <row r="16" spans="1:24" ht="15">
      <c r="A16" s="53">
        <f t="shared" si="2"/>
        <v>11</v>
      </c>
      <c r="B16" s="55">
        <v>1691646</v>
      </c>
      <c r="C16" s="55" t="s">
        <v>147</v>
      </c>
      <c r="D16" s="55" t="s">
        <v>148</v>
      </c>
      <c r="E16" s="56" t="s">
        <v>52</v>
      </c>
      <c r="F16" s="55">
        <v>75</v>
      </c>
      <c r="G16" s="55" t="s">
        <v>3</v>
      </c>
      <c r="H16" s="55"/>
      <c r="I16" s="55"/>
      <c r="J16" s="57">
        <v>88</v>
      </c>
      <c r="K16" s="57" t="s">
        <v>1</v>
      </c>
      <c r="L16" s="57"/>
      <c r="M16" s="57"/>
      <c r="N16" s="55">
        <v>82</v>
      </c>
      <c r="O16" s="55" t="s">
        <v>1</v>
      </c>
      <c r="P16" s="55">
        <v>61</v>
      </c>
      <c r="Q16" s="55" t="s">
        <v>5</v>
      </c>
      <c r="R16" s="55">
        <v>62</v>
      </c>
      <c r="S16" s="55" t="s">
        <v>5</v>
      </c>
      <c r="T16" s="57">
        <f t="shared" si="0"/>
        <v>368</v>
      </c>
      <c r="U16" s="57">
        <f t="shared" si="1"/>
        <v>73.6</v>
      </c>
      <c r="V16" s="57" t="s">
        <v>26</v>
      </c>
      <c r="W16" s="57" t="s">
        <v>27</v>
      </c>
      <c r="X16" s="61"/>
    </row>
    <row r="17" spans="1:23" ht="15">
      <c r="A17" s="53">
        <f t="shared" si="2"/>
        <v>12</v>
      </c>
      <c r="B17" s="55">
        <v>1691660</v>
      </c>
      <c r="C17" s="55" t="s">
        <v>147</v>
      </c>
      <c r="D17" s="55" t="s">
        <v>148</v>
      </c>
      <c r="E17" s="56" t="s">
        <v>66</v>
      </c>
      <c r="F17" s="55">
        <v>81</v>
      </c>
      <c r="G17" s="55" t="s">
        <v>1</v>
      </c>
      <c r="H17" s="55">
        <v>90</v>
      </c>
      <c r="I17" s="55" t="s">
        <v>2</v>
      </c>
      <c r="J17" s="57"/>
      <c r="K17" s="57"/>
      <c r="L17" s="57"/>
      <c r="M17" s="57"/>
      <c r="N17" s="55">
        <v>71</v>
      </c>
      <c r="O17" s="55" t="s">
        <v>3</v>
      </c>
      <c r="P17" s="55">
        <v>63</v>
      </c>
      <c r="Q17" s="55" t="s">
        <v>5</v>
      </c>
      <c r="R17" s="55">
        <v>72</v>
      </c>
      <c r="S17" s="55" t="s">
        <v>3</v>
      </c>
      <c r="T17" s="57">
        <f t="shared" si="0"/>
        <v>377</v>
      </c>
      <c r="U17" s="57">
        <f t="shared" si="1"/>
        <v>75.4</v>
      </c>
      <c r="V17" s="57" t="s">
        <v>26</v>
      </c>
      <c r="W17" s="57" t="s">
        <v>27</v>
      </c>
    </row>
    <row r="18" spans="1:24" ht="15">
      <c r="A18" s="53">
        <f t="shared" si="2"/>
        <v>13</v>
      </c>
      <c r="B18" s="55">
        <v>1691668</v>
      </c>
      <c r="C18" s="55" t="s">
        <v>147</v>
      </c>
      <c r="D18" s="55" t="s">
        <v>148</v>
      </c>
      <c r="E18" s="56" t="s">
        <v>74</v>
      </c>
      <c r="F18" s="55">
        <v>80</v>
      </c>
      <c r="G18" s="55" t="s">
        <v>1</v>
      </c>
      <c r="H18" s="57"/>
      <c r="I18" s="57"/>
      <c r="J18" s="55">
        <v>76</v>
      </c>
      <c r="K18" s="55" t="s">
        <v>0</v>
      </c>
      <c r="L18" s="57"/>
      <c r="M18" s="57"/>
      <c r="N18" s="55">
        <v>91</v>
      </c>
      <c r="O18" s="57" t="s">
        <v>2</v>
      </c>
      <c r="P18" s="55">
        <v>64</v>
      </c>
      <c r="Q18" s="55" t="s">
        <v>0</v>
      </c>
      <c r="R18" s="55">
        <v>67</v>
      </c>
      <c r="S18" s="55" t="s">
        <v>0</v>
      </c>
      <c r="T18" s="57">
        <f t="shared" si="0"/>
        <v>378</v>
      </c>
      <c r="U18" s="57">
        <f t="shared" si="1"/>
        <v>75.6</v>
      </c>
      <c r="V18" s="57" t="s">
        <v>26</v>
      </c>
      <c r="W18" s="57" t="s">
        <v>27</v>
      </c>
      <c r="X18" s="61"/>
    </row>
    <row r="19" spans="1:24" ht="15">
      <c r="A19" s="53">
        <f t="shared" si="2"/>
        <v>14</v>
      </c>
      <c r="B19" s="55">
        <v>1691682</v>
      </c>
      <c r="C19" s="55" t="s">
        <v>147</v>
      </c>
      <c r="D19" s="55" t="s">
        <v>149</v>
      </c>
      <c r="E19" s="56" t="s">
        <v>88</v>
      </c>
      <c r="F19" s="55">
        <v>54</v>
      </c>
      <c r="G19" s="55" t="s">
        <v>6</v>
      </c>
      <c r="H19" s="57">
        <v>76</v>
      </c>
      <c r="I19" s="57" t="s">
        <v>0</v>
      </c>
      <c r="J19" s="55"/>
      <c r="K19" s="55"/>
      <c r="L19" s="57"/>
      <c r="M19" s="57"/>
      <c r="N19" s="55">
        <v>67</v>
      </c>
      <c r="O19" s="55" t="s">
        <v>3</v>
      </c>
      <c r="P19" s="55">
        <v>60</v>
      </c>
      <c r="Q19" s="55" t="s">
        <v>5</v>
      </c>
      <c r="R19" s="55">
        <v>48</v>
      </c>
      <c r="S19" s="55" t="s">
        <v>7</v>
      </c>
      <c r="T19" s="57">
        <f t="shared" si="0"/>
        <v>305</v>
      </c>
      <c r="U19" s="57">
        <f t="shared" si="1"/>
        <v>61</v>
      </c>
      <c r="V19" s="57" t="s">
        <v>26</v>
      </c>
      <c r="W19" s="57" t="s">
        <v>27</v>
      </c>
      <c r="X19" s="61"/>
    </row>
    <row r="20" spans="1:24" ht="15">
      <c r="A20" s="53">
        <f t="shared" si="2"/>
        <v>15</v>
      </c>
      <c r="B20" s="55">
        <v>1691664</v>
      </c>
      <c r="C20" s="55" t="s">
        <v>147</v>
      </c>
      <c r="D20" s="55" t="s">
        <v>149</v>
      </c>
      <c r="E20" s="56" t="s">
        <v>70</v>
      </c>
      <c r="F20" s="55">
        <v>70</v>
      </c>
      <c r="G20" s="55" t="s">
        <v>0</v>
      </c>
      <c r="H20" s="57"/>
      <c r="I20" s="57"/>
      <c r="J20" s="55">
        <v>75</v>
      </c>
      <c r="K20" s="55" t="s">
        <v>0</v>
      </c>
      <c r="L20" s="57"/>
      <c r="M20" s="57"/>
      <c r="N20" s="55">
        <v>55</v>
      </c>
      <c r="O20" s="55" t="s">
        <v>0</v>
      </c>
      <c r="P20" s="55">
        <v>52</v>
      </c>
      <c r="Q20" s="55" t="s">
        <v>7</v>
      </c>
      <c r="R20" s="55">
        <v>59</v>
      </c>
      <c r="S20" s="55" t="s">
        <v>5</v>
      </c>
      <c r="T20" s="57">
        <f t="shared" si="0"/>
        <v>311</v>
      </c>
      <c r="U20" s="57">
        <f t="shared" si="1"/>
        <v>62.2</v>
      </c>
      <c r="V20" s="57" t="s">
        <v>26</v>
      </c>
      <c r="W20" s="57" t="s">
        <v>27</v>
      </c>
      <c r="X20" s="61"/>
    </row>
    <row r="21" spans="1:23" ht="15">
      <c r="A21" s="53">
        <f t="shared" si="2"/>
        <v>16</v>
      </c>
      <c r="B21" s="55">
        <v>1691651</v>
      </c>
      <c r="C21" s="55" t="s">
        <v>147</v>
      </c>
      <c r="D21" s="55" t="s">
        <v>149</v>
      </c>
      <c r="E21" s="56" t="s">
        <v>57</v>
      </c>
      <c r="F21" s="55">
        <v>62</v>
      </c>
      <c r="G21" s="55" t="s">
        <v>5</v>
      </c>
      <c r="H21" s="55">
        <v>59</v>
      </c>
      <c r="I21" s="55" t="s">
        <v>7</v>
      </c>
      <c r="J21" s="57"/>
      <c r="K21" s="57"/>
      <c r="L21" s="57"/>
      <c r="M21" s="57"/>
      <c r="N21" s="55">
        <v>69</v>
      </c>
      <c r="O21" s="55" t="s">
        <v>3</v>
      </c>
      <c r="P21" s="55">
        <v>63</v>
      </c>
      <c r="Q21" s="55" t="s">
        <v>5</v>
      </c>
      <c r="R21" s="55">
        <v>64</v>
      </c>
      <c r="S21" s="55" t="s">
        <v>0</v>
      </c>
      <c r="T21" s="57">
        <f t="shared" si="0"/>
        <v>317</v>
      </c>
      <c r="U21" s="57">
        <f t="shared" si="1"/>
        <v>63.4</v>
      </c>
      <c r="V21" s="57" t="s">
        <v>26</v>
      </c>
      <c r="W21" s="57" t="s">
        <v>27</v>
      </c>
    </row>
    <row r="22" spans="1:23" ht="15">
      <c r="A22" s="53">
        <f t="shared" si="2"/>
        <v>17</v>
      </c>
      <c r="B22" s="55">
        <v>1691672</v>
      </c>
      <c r="C22" s="55" t="s">
        <v>147</v>
      </c>
      <c r="D22" s="55" t="s">
        <v>149</v>
      </c>
      <c r="E22" s="56" t="s">
        <v>78</v>
      </c>
      <c r="F22" s="55">
        <v>78</v>
      </c>
      <c r="G22" s="55" t="s">
        <v>3</v>
      </c>
      <c r="H22" s="55"/>
      <c r="I22" s="55"/>
      <c r="J22" s="57">
        <v>74</v>
      </c>
      <c r="K22" s="57" t="s">
        <v>5</v>
      </c>
      <c r="L22" s="57"/>
      <c r="M22" s="57"/>
      <c r="N22" s="55">
        <v>65</v>
      </c>
      <c r="O22" s="55" t="s">
        <v>3</v>
      </c>
      <c r="P22" s="55">
        <v>66</v>
      </c>
      <c r="Q22" s="55" t="s">
        <v>0</v>
      </c>
      <c r="R22" s="55">
        <v>61</v>
      </c>
      <c r="S22" s="55" t="s">
        <v>5</v>
      </c>
      <c r="T22" s="57">
        <f t="shared" si="0"/>
        <v>344</v>
      </c>
      <c r="U22" s="57">
        <f t="shared" si="1"/>
        <v>68.8</v>
      </c>
      <c r="V22" s="57" t="s">
        <v>26</v>
      </c>
      <c r="W22" s="57" t="s">
        <v>27</v>
      </c>
    </row>
    <row r="23" spans="1:23" ht="15">
      <c r="A23" s="53">
        <f t="shared" si="2"/>
        <v>18</v>
      </c>
      <c r="B23" s="55">
        <v>1691654</v>
      </c>
      <c r="C23" s="55" t="s">
        <v>147</v>
      </c>
      <c r="D23" s="55" t="s">
        <v>149</v>
      </c>
      <c r="E23" s="56" t="s">
        <v>60</v>
      </c>
      <c r="F23" s="55">
        <v>80</v>
      </c>
      <c r="G23" s="55" t="s">
        <v>1</v>
      </c>
      <c r="H23" s="55"/>
      <c r="I23" s="55"/>
      <c r="J23" s="57">
        <v>90</v>
      </c>
      <c r="K23" s="57" t="s">
        <v>1</v>
      </c>
      <c r="L23" s="57"/>
      <c r="M23" s="57"/>
      <c r="N23" s="55">
        <v>80</v>
      </c>
      <c r="O23" s="55" t="s">
        <v>1</v>
      </c>
      <c r="P23" s="55">
        <v>63</v>
      </c>
      <c r="Q23" s="55" t="s">
        <v>5</v>
      </c>
      <c r="R23" s="55">
        <v>69</v>
      </c>
      <c r="S23" s="55" t="s">
        <v>3</v>
      </c>
      <c r="T23" s="57">
        <f t="shared" si="0"/>
        <v>382</v>
      </c>
      <c r="U23" s="57">
        <f t="shared" si="1"/>
        <v>76.4</v>
      </c>
      <c r="V23" s="57" t="s">
        <v>26</v>
      </c>
      <c r="W23" s="57" t="s">
        <v>27</v>
      </c>
    </row>
    <row r="24" spans="1:23" ht="15">
      <c r="A24" s="53">
        <f t="shared" si="2"/>
        <v>19</v>
      </c>
      <c r="B24" s="55">
        <v>1691680</v>
      </c>
      <c r="C24" s="55" t="s">
        <v>150</v>
      </c>
      <c r="D24" s="55" t="s">
        <v>148</v>
      </c>
      <c r="E24" s="56" t="s">
        <v>86</v>
      </c>
      <c r="F24" s="55">
        <v>65</v>
      </c>
      <c r="G24" s="55" t="s">
        <v>5</v>
      </c>
      <c r="H24" s="55">
        <v>88</v>
      </c>
      <c r="I24" s="55" t="s">
        <v>1</v>
      </c>
      <c r="J24" s="57"/>
      <c r="K24" s="57"/>
      <c r="L24" s="57">
        <v>67</v>
      </c>
      <c r="M24" s="57" t="s">
        <v>5</v>
      </c>
      <c r="N24" s="55"/>
      <c r="O24" s="55"/>
      <c r="P24" s="55">
        <v>62</v>
      </c>
      <c r="Q24" s="55" t="s">
        <v>5</v>
      </c>
      <c r="R24" s="55">
        <v>62</v>
      </c>
      <c r="S24" s="55" t="s">
        <v>5</v>
      </c>
      <c r="T24" s="57">
        <f t="shared" si="0"/>
        <v>344</v>
      </c>
      <c r="U24" s="57">
        <f t="shared" si="1"/>
        <v>68.8</v>
      </c>
      <c r="V24" s="57" t="s">
        <v>26</v>
      </c>
      <c r="W24" s="57" t="s">
        <v>27</v>
      </c>
    </row>
    <row r="25" spans="1:23" ht="15">
      <c r="A25" s="53">
        <f t="shared" si="2"/>
        <v>20</v>
      </c>
      <c r="B25" s="55">
        <v>1691662</v>
      </c>
      <c r="C25" s="55" t="s">
        <v>150</v>
      </c>
      <c r="D25" s="55" t="s">
        <v>148</v>
      </c>
      <c r="E25" s="56" t="s">
        <v>68</v>
      </c>
      <c r="F25" s="55">
        <v>80</v>
      </c>
      <c r="G25" s="55" t="s">
        <v>1</v>
      </c>
      <c r="H25" s="57">
        <v>88</v>
      </c>
      <c r="I25" s="57" t="s">
        <v>1</v>
      </c>
      <c r="J25" s="55"/>
      <c r="K25" s="55"/>
      <c r="L25" s="57"/>
      <c r="M25" s="57"/>
      <c r="N25" s="55">
        <v>78</v>
      </c>
      <c r="O25" s="55" t="s">
        <v>1</v>
      </c>
      <c r="P25" s="55">
        <v>51</v>
      </c>
      <c r="Q25" s="55" t="s">
        <v>7</v>
      </c>
      <c r="R25" s="55">
        <v>66</v>
      </c>
      <c r="S25" s="55" t="s">
        <v>0</v>
      </c>
      <c r="T25" s="57">
        <f t="shared" si="0"/>
        <v>363</v>
      </c>
      <c r="U25" s="57">
        <f t="shared" si="1"/>
        <v>72.6</v>
      </c>
      <c r="V25" s="57" t="s">
        <v>26</v>
      </c>
      <c r="W25" s="57" t="s">
        <v>27</v>
      </c>
    </row>
    <row r="26" spans="1:23" ht="15">
      <c r="A26" s="53">
        <f t="shared" si="2"/>
        <v>21</v>
      </c>
      <c r="B26" s="55">
        <v>1691679</v>
      </c>
      <c r="C26" s="55" t="s">
        <v>150</v>
      </c>
      <c r="D26" s="55" t="s">
        <v>148</v>
      </c>
      <c r="E26" s="56" t="s">
        <v>85</v>
      </c>
      <c r="F26" s="55">
        <v>86</v>
      </c>
      <c r="G26" s="55" t="s">
        <v>2</v>
      </c>
      <c r="H26" s="55">
        <v>90</v>
      </c>
      <c r="I26" s="55" t="s">
        <v>2</v>
      </c>
      <c r="J26" s="57"/>
      <c r="K26" s="57"/>
      <c r="L26" s="57"/>
      <c r="M26" s="57"/>
      <c r="N26" s="55">
        <v>63</v>
      </c>
      <c r="O26" s="55" t="s">
        <v>3</v>
      </c>
      <c r="P26" s="55">
        <v>73</v>
      </c>
      <c r="Q26" s="55" t="s">
        <v>3</v>
      </c>
      <c r="R26" s="55">
        <v>77</v>
      </c>
      <c r="S26" s="55" t="s">
        <v>1</v>
      </c>
      <c r="T26" s="57">
        <f t="shared" si="0"/>
        <v>389</v>
      </c>
      <c r="U26" s="57">
        <f t="shared" si="1"/>
        <v>77.8</v>
      </c>
      <c r="V26" s="57" t="s">
        <v>26</v>
      </c>
      <c r="W26" s="57" t="s">
        <v>27</v>
      </c>
    </row>
    <row r="27" spans="1:23" ht="15">
      <c r="A27" s="53">
        <f t="shared" si="2"/>
        <v>22</v>
      </c>
      <c r="B27" s="55">
        <v>1691671</v>
      </c>
      <c r="C27" s="55" t="s">
        <v>150</v>
      </c>
      <c r="D27" s="55" t="s">
        <v>149</v>
      </c>
      <c r="E27" s="56" t="s">
        <v>77</v>
      </c>
      <c r="F27" s="55">
        <v>68</v>
      </c>
      <c r="G27" s="55" t="s">
        <v>0</v>
      </c>
      <c r="H27" s="57">
        <v>91</v>
      </c>
      <c r="I27" s="57" t="s">
        <v>2</v>
      </c>
      <c r="J27" s="55"/>
      <c r="K27" s="55"/>
      <c r="L27" s="57"/>
      <c r="M27" s="57"/>
      <c r="N27" s="55">
        <v>33</v>
      </c>
      <c r="O27" s="55" t="s">
        <v>7</v>
      </c>
      <c r="P27" s="55">
        <v>60</v>
      </c>
      <c r="Q27" s="55" t="s">
        <v>5</v>
      </c>
      <c r="R27" s="55">
        <v>58</v>
      </c>
      <c r="S27" s="55" t="s">
        <v>5</v>
      </c>
      <c r="T27" s="57">
        <f t="shared" si="0"/>
        <v>310</v>
      </c>
      <c r="U27" s="57">
        <f t="shared" si="1"/>
        <v>62</v>
      </c>
      <c r="V27" s="57" t="s">
        <v>26</v>
      </c>
      <c r="W27" s="57" t="s">
        <v>27</v>
      </c>
    </row>
    <row r="28" spans="1:23" ht="15">
      <c r="A28" s="53">
        <f>+A27+1</f>
        <v>23</v>
      </c>
      <c r="B28" s="55">
        <v>1691663</v>
      </c>
      <c r="C28" s="55" t="s">
        <v>150</v>
      </c>
      <c r="D28" s="55" t="s">
        <v>149</v>
      </c>
      <c r="E28" s="56" t="s">
        <v>69</v>
      </c>
      <c r="F28" s="55">
        <v>71</v>
      </c>
      <c r="G28" s="55" t="s">
        <v>0</v>
      </c>
      <c r="H28" s="57"/>
      <c r="I28" s="57"/>
      <c r="J28" s="55">
        <v>78</v>
      </c>
      <c r="K28" s="55" t="s">
        <v>0</v>
      </c>
      <c r="L28" s="57"/>
      <c r="M28" s="57"/>
      <c r="N28" s="55">
        <v>44</v>
      </c>
      <c r="O28" s="55" t="s">
        <v>6</v>
      </c>
      <c r="P28" s="55">
        <v>60</v>
      </c>
      <c r="Q28" s="55" t="s">
        <v>5</v>
      </c>
      <c r="R28" s="55">
        <v>64</v>
      </c>
      <c r="S28" s="55" t="s">
        <v>0</v>
      </c>
      <c r="T28" s="57">
        <f t="shared" si="0"/>
        <v>317</v>
      </c>
      <c r="U28" s="57">
        <f t="shared" si="1"/>
        <v>63.4</v>
      </c>
      <c r="V28" s="57" t="s">
        <v>26</v>
      </c>
      <c r="W28" s="57" t="s">
        <v>27</v>
      </c>
    </row>
    <row r="29" spans="1:23" ht="15">
      <c r="A29" s="53">
        <f t="shared" si="2"/>
        <v>24</v>
      </c>
      <c r="B29" s="55">
        <v>1691669</v>
      </c>
      <c r="C29" s="55" t="s">
        <v>150</v>
      </c>
      <c r="D29" s="55" t="s">
        <v>149</v>
      </c>
      <c r="E29" s="56" t="s">
        <v>75</v>
      </c>
      <c r="F29" s="55">
        <v>64</v>
      </c>
      <c r="G29" s="55" t="s">
        <v>5</v>
      </c>
      <c r="H29" s="55">
        <v>72</v>
      </c>
      <c r="I29" s="55" t="s">
        <v>5</v>
      </c>
      <c r="J29" s="57"/>
      <c r="K29" s="57"/>
      <c r="L29" s="57">
        <v>66</v>
      </c>
      <c r="M29" s="57" t="s">
        <v>5</v>
      </c>
      <c r="N29" s="55"/>
      <c r="O29" s="55"/>
      <c r="P29" s="55">
        <v>59</v>
      </c>
      <c r="Q29" s="55" t="s">
        <v>5</v>
      </c>
      <c r="R29" s="55">
        <v>58</v>
      </c>
      <c r="S29" s="55" t="s">
        <v>5</v>
      </c>
      <c r="T29" s="57">
        <f t="shared" si="0"/>
        <v>319</v>
      </c>
      <c r="U29" s="57">
        <f t="shared" si="1"/>
        <v>63.8</v>
      </c>
      <c r="V29" s="57" t="s">
        <v>26</v>
      </c>
      <c r="W29" s="57" t="s">
        <v>27</v>
      </c>
    </row>
    <row r="30" spans="1:23" ht="15">
      <c r="A30" s="53">
        <f t="shared" si="2"/>
        <v>25</v>
      </c>
      <c r="B30" s="55">
        <v>1691667</v>
      </c>
      <c r="C30" s="55" t="s">
        <v>150</v>
      </c>
      <c r="D30" s="55" t="s">
        <v>149</v>
      </c>
      <c r="E30" s="56" t="s">
        <v>73</v>
      </c>
      <c r="F30" s="55">
        <v>72</v>
      </c>
      <c r="G30" s="55" t="s">
        <v>0</v>
      </c>
      <c r="H30" s="57"/>
      <c r="I30" s="57"/>
      <c r="J30" s="55">
        <v>89</v>
      </c>
      <c r="K30" s="55" t="s">
        <v>1</v>
      </c>
      <c r="L30" s="57"/>
      <c r="M30" s="57"/>
      <c r="N30" s="55">
        <v>71</v>
      </c>
      <c r="O30" s="57" t="s">
        <v>3</v>
      </c>
      <c r="P30" s="55">
        <v>63</v>
      </c>
      <c r="Q30" s="55" t="s">
        <v>5</v>
      </c>
      <c r="R30" s="55">
        <v>67</v>
      </c>
      <c r="S30" s="55" t="s">
        <v>0</v>
      </c>
      <c r="T30" s="57">
        <f t="shared" si="0"/>
        <v>362</v>
      </c>
      <c r="U30" s="57">
        <f t="shared" si="1"/>
        <v>72.4</v>
      </c>
      <c r="V30" s="57" t="s">
        <v>26</v>
      </c>
      <c r="W30" s="57" t="s">
        <v>27</v>
      </c>
    </row>
    <row r="31" spans="1:23" ht="15">
      <c r="A31" s="53">
        <f t="shared" si="2"/>
        <v>26</v>
      </c>
      <c r="B31" s="55">
        <v>1691655</v>
      </c>
      <c r="C31" s="55" t="s">
        <v>150</v>
      </c>
      <c r="D31" s="55" t="s">
        <v>149</v>
      </c>
      <c r="E31" s="56" t="s">
        <v>61</v>
      </c>
      <c r="F31" s="55">
        <v>81</v>
      </c>
      <c r="G31" s="55" t="s">
        <v>1</v>
      </c>
      <c r="H31" s="57">
        <v>84</v>
      </c>
      <c r="I31" s="57" t="s">
        <v>3</v>
      </c>
      <c r="J31" s="55"/>
      <c r="K31" s="55"/>
      <c r="L31" s="57"/>
      <c r="M31" s="57"/>
      <c r="N31" s="55">
        <v>74</v>
      </c>
      <c r="O31" s="55" t="s">
        <v>1</v>
      </c>
      <c r="P31" s="55">
        <v>72</v>
      </c>
      <c r="Q31" s="55" t="s">
        <v>3</v>
      </c>
      <c r="R31" s="55">
        <v>91</v>
      </c>
      <c r="S31" s="55" t="s">
        <v>2</v>
      </c>
      <c r="T31" s="57">
        <f t="shared" si="0"/>
        <v>402</v>
      </c>
      <c r="U31" s="57">
        <f t="shared" si="1"/>
        <v>80.4</v>
      </c>
      <c r="V31" s="57" t="s">
        <v>26</v>
      </c>
      <c r="W31" s="57" t="s">
        <v>27</v>
      </c>
    </row>
    <row r="32" spans="1:23" ht="15">
      <c r="A32" s="53">
        <f t="shared" si="2"/>
        <v>27</v>
      </c>
      <c r="B32" s="55">
        <v>1691653</v>
      </c>
      <c r="C32" s="55" t="s">
        <v>150</v>
      </c>
      <c r="D32" s="55" t="s">
        <v>151</v>
      </c>
      <c r="E32" s="56" t="s">
        <v>59</v>
      </c>
      <c r="F32" s="55">
        <v>78</v>
      </c>
      <c r="G32" s="55" t="s">
        <v>3</v>
      </c>
      <c r="H32" s="55">
        <v>82</v>
      </c>
      <c r="I32" s="55" t="s">
        <v>3</v>
      </c>
      <c r="J32" s="57"/>
      <c r="K32" s="57"/>
      <c r="L32" s="55">
        <v>83</v>
      </c>
      <c r="M32" s="55" t="s">
        <v>1</v>
      </c>
      <c r="N32" s="55"/>
      <c r="O32" s="57"/>
      <c r="P32" s="55">
        <v>53</v>
      </c>
      <c r="Q32" s="55" t="s">
        <v>6</v>
      </c>
      <c r="R32" s="55">
        <v>65</v>
      </c>
      <c r="S32" s="55" t="s">
        <v>0</v>
      </c>
      <c r="T32" s="57">
        <f t="shared" si="0"/>
        <v>361</v>
      </c>
      <c r="U32" s="57">
        <f t="shared" si="1"/>
        <v>72.2</v>
      </c>
      <c r="V32" s="57" t="s">
        <v>26</v>
      </c>
      <c r="W32" s="57" t="s">
        <v>27</v>
      </c>
    </row>
    <row r="33" spans="1:23" ht="15">
      <c r="A33" s="53">
        <f t="shared" si="2"/>
        <v>28</v>
      </c>
      <c r="B33" s="55">
        <v>1691676</v>
      </c>
      <c r="C33" s="55" t="s">
        <v>150</v>
      </c>
      <c r="D33" s="55" t="s">
        <v>151</v>
      </c>
      <c r="E33" s="56" t="s">
        <v>82</v>
      </c>
      <c r="F33" s="55">
        <v>84</v>
      </c>
      <c r="G33" s="55" t="s">
        <v>2</v>
      </c>
      <c r="H33" s="55"/>
      <c r="I33" s="55"/>
      <c r="J33" s="57">
        <v>85</v>
      </c>
      <c r="K33" s="57" t="s">
        <v>3</v>
      </c>
      <c r="L33" s="57"/>
      <c r="M33" s="57"/>
      <c r="N33" s="55">
        <v>60</v>
      </c>
      <c r="O33" s="55" t="s">
        <v>0</v>
      </c>
      <c r="P33" s="55">
        <v>74</v>
      </c>
      <c r="Q33" s="55" t="s">
        <v>1</v>
      </c>
      <c r="R33" s="55">
        <v>73</v>
      </c>
      <c r="S33" s="55" t="s">
        <v>3</v>
      </c>
      <c r="T33" s="57">
        <f t="shared" si="0"/>
        <v>376</v>
      </c>
      <c r="U33" s="57">
        <f t="shared" si="1"/>
        <v>75.2</v>
      </c>
      <c r="V33" s="57" t="s">
        <v>26</v>
      </c>
      <c r="W33" s="57" t="s">
        <v>27</v>
      </c>
    </row>
    <row r="34" spans="1:23" ht="15">
      <c r="A34" s="53">
        <f>+A33+1</f>
        <v>29</v>
      </c>
      <c r="B34" s="9">
        <v>1691657</v>
      </c>
      <c r="C34" s="9" t="s">
        <v>147</v>
      </c>
      <c r="D34" s="9" t="s">
        <v>148</v>
      </c>
      <c r="E34" s="60" t="s">
        <v>63</v>
      </c>
      <c r="F34" s="9">
        <v>82</v>
      </c>
      <c r="G34" s="9" t="s">
        <v>1</v>
      </c>
      <c r="H34" s="9">
        <v>92</v>
      </c>
      <c r="I34" s="9" t="s">
        <v>2</v>
      </c>
      <c r="J34" s="6"/>
      <c r="K34" s="6"/>
      <c r="L34" s="6"/>
      <c r="M34" s="6"/>
      <c r="N34" s="9">
        <v>77</v>
      </c>
      <c r="O34" s="9" t="s">
        <v>1</v>
      </c>
      <c r="P34" s="9">
        <v>83</v>
      </c>
      <c r="Q34" s="9" t="s">
        <v>2</v>
      </c>
      <c r="R34" s="9">
        <v>77</v>
      </c>
      <c r="S34" s="9" t="s">
        <v>1</v>
      </c>
      <c r="T34" s="6">
        <f t="shared" si="0"/>
        <v>411</v>
      </c>
      <c r="U34" s="6">
        <f t="shared" si="1"/>
        <v>82.2</v>
      </c>
      <c r="V34" s="6" t="s">
        <v>26</v>
      </c>
      <c r="W34" s="6" t="s">
        <v>27</v>
      </c>
    </row>
    <row r="35" spans="1:23" ht="15">
      <c r="A35" s="53">
        <f t="shared" si="2"/>
        <v>30</v>
      </c>
      <c r="B35" s="9">
        <v>1691665</v>
      </c>
      <c r="C35" s="9" t="s">
        <v>147</v>
      </c>
      <c r="D35" s="9" t="s">
        <v>148</v>
      </c>
      <c r="E35" s="60" t="s">
        <v>71</v>
      </c>
      <c r="F35" s="9">
        <v>81</v>
      </c>
      <c r="G35" s="9" t="s">
        <v>1</v>
      </c>
      <c r="H35" s="6"/>
      <c r="I35" s="6"/>
      <c r="J35" s="9">
        <v>74</v>
      </c>
      <c r="K35" s="9" t="s">
        <v>5</v>
      </c>
      <c r="L35" s="6">
        <v>95</v>
      </c>
      <c r="M35" s="6" t="s">
        <v>4</v>
      </c>
      <c r="N35" s="9"/>
      <c r="O35" s="9"/>
      <c r="P35" s="9">
        <v>78</v>
      </c>
      <c r="Q35" s="9" t="s">
        <v>1</v>
      </c>
      <c r="R35" s="9">
        <v>95</v>
      </c>
      <c r="S35" s="9" t="s">
        <v>4</v>
      </c>
      <c r="T35" s="6">
        <f t="shared" si="0"/>
        <v>423</v>
      </c>
      <c r="U35" s="6">
        <f t="shared" si="1"/>
        <v>84.6</v>
      </c>
      <c r="V35" s="6" t="s">
        <v>26</v>
      </c>
      <c r="W35" s="6" t="s">
        <v>27</v>
      </c>
    </row>
    <row r="36" spans="1:23" ht="15">
      <c r="A36" s="53">
        <f t="shared" si="2"/>
        <v>31</v>
      </c>
      <c r="B36" s="9">
        <v>1691656</v>
      </c>
      <c r="C36" s="9" t="s">
        <v>147</v>
      </c>
      <c r="D36" s="9" t="s">
        <v>148</v>
      </c>
      <c r="E36" s="60" t="s">
        <v>62</v>
      </c>
      <c r="F36" s="9">
        <v>81</v>
      </c>
      <c r="G36" s="9" t="s">
        <v>1</v>
      </c>
      <c r="H36" s="9"/>
      <c r="I36" s="9"/>
      <c r="J36" s="6">
        <v>92</v>
      </c>
      <c r="K36" s="6" t="s">
        <v>2</v>
      </c>
      <c r="L36" s="6">
        <v>95</v>
      </c>
      <c r="M36" s="6" t="s">
        <v>4</v>
      </c>
      <c r="N36" s="9"/>
      <c r="O36" s="9"/>
      <c r="P36" s="9">
        <v>76</v>
      </c>
      <c r="Q36" s="9" t="s">
        <v>1</v>
      </c>
      <c r="R36" s="9">
        <v>87</v>
      </c>
      <c r="S36" s="9" t="s">
        <v>2</v>
      </c>
      <c r="T36" s="6">
        <f t="shared" si="0"/>
        <v>431</v>
      </c>
      <c r="U36" s="6">
        <f t="shared" si="1"/>
        <v>86.2</v>
      </c>
      <c r="V36" s="6" t="s">
        <v>26</v>
      </c>
      <c r="W36" s="6" t="s">
        <v>27</v>
      </c>
    </row>
    <row r="37" spans="1:23" ht="15">
      <c r="A37" s="53">
        <f t="shared" si="2"/>
        <v>32</v>
      </c>
      <c r="B37" s="9">
        <v>1691658</v>
      </c>
      <c r="C37" s="9" t="s">
        <v>147</v>
      </c>
      <c r="D37" s="9" t="s">
        <v>148</v>
      </c>
      <c r="E37" s="60" t="s">
        <v>64</v>
      </c>
      <c r="F37" s="9">
        <v>82</v>
      </c>
      <c r="G37" s="9" t="s">
        <v>1</v>
      </c>
      <c r="H37" s="9"/>
      <c r="I37" s="9"/>
      <c r="J37" s="6">
        <v>93</v>
      </c>
      <c r="K37" s="6" t="s">
        <v>2</v>
      </c>
      <c r="L37" s="9"/>
      <c r="M37" s="9"/>
      <c r="N37" s="9">
        <v>95</v>
      </c>
      <c r="O37" s="9" t="s">
        <v>4</v>
      </c>
      <c r="P37" s="9">
        <v>72</v>
      </c>
      <c r="Q37" s="9" t="s">
        <v>3</v>
      </c>
      <c r="R37" s="9">
        <v>92</v>
      </c>
      <c r="S37" s="9" t="s">
        <v>4</v>
      </c>
      <c r="T37" s="6">
        <f t="shared" si="0"/>
        <v>434</v>
      </c>
      <c r="U37" s="6">
        <f t="shared" si="1"/>
        <v>86.8</v>
      </c>
      <c r="V37" s="6" t="s">
        <v>26</v>
      </c>
      <c r="W37" s="6" t="s">
        <v>27</v>
      </c>
    </row>
    <row r="38" spans="1:23" ht="15">
      <c r="A38" s="53">
        <f t="shared" si="2"/>
        <v>33</v>
      </c>
      <c r="B38" s="9">
        <v>1691648</v>
      </c>
      <c r="C38" s="9" t="s">
        <v>147</v>
      </c>
      <c r="D38" s="9" t="s">
        <v>148</v>
      </c>
      <c r="E38" s="60" t="s">
        <v>55</v>
      </c>
      <c r="F38" s="9">
        <v>76</v>
      </c>
      <c r="G38" s="9" t="s">
        <v>3</v>
      </c>
      <c r="H38" s="9"/>
      <c r="I38" s="9"/>
      <c r="J38" s="6">
        <v>92</v>
      </c>
      <c r="K38" s="6" t="s">
        <v>2</v>
      </c>
      <c r="L38" s="6"/>
      <c r="M38" s="6"/>
      <c r="N38" s="9">
        <v>95</v>
      </c>
      <c r="O38" s="9" t="s">
        <v>4</v>
      </c>
      <c r="P38" s="9">
        <v>82</v>
      </c>
      <c r="Q38" s="9" t="s">
        <v>2</v>
      </c>
      <c r="R38" s="9">
        <v>95</v>
      </c>
      <c r="S38" s="9" t="s">
        <v>4</v>
      </c>
      <c r="T38" s="6">
        <f t="shared" si="0"/>
        <v>440</v>
      </c>
      <c r="U38" s="6">
        <f t="shared" si="1"/>
        <v>88</v>
      </c>
      <c r="V38" s="6" t="s">
        <v>26</v>
      </c>
      <c r="W38" s="6" t="s">
        <v>27</v>
      </c>
    </row>
    <row r="39" spans="1:23" ht="15">
      <c r="A39" s="53">
        <f t="shared" si="2"/>
        <v>34</v>
      </c>
      <c r="B39" s="9">
        <v>1691675</v>
      </c>
      <c r="C39" s="9" t="s">
        <v>147</v>
      </c>
      <c r="D39" s="9" t="s">
        <v>151</v>
      </c>
      <c r="E39" s="60" t="s">
        <v>81</v>
      </c>
      <c r="F39" s="9">
        <v>88</v>
      </c>
      <c r="G39" s="9" t="s">
        <v>2</v>
      </c>
      <c r="H39" s="9">
        <v>91</v>
      </c>
      <c r="I39" s="9" t="s">
        <v>2</v>
      </c>
      <c r="J39" s="6"/>
      <c r="K39" s="6"/>
      <c r="L39" s="9"/>
      <c r="M39" s="9"/>
      <c r="N39" s="9">
        <v>82</v>
      </c>
      <c r="O39" s="6" t="s">
        <v>1</v>
      </c>
      <c r="P39" s="9">
        <v>92</v>
      </c>
      <c r="Q39" s="9" t="s">
        <v>4</v>
      </c>
      <c r="R39" s="9">
        <v>95</v>
      </c>
      <c r="S39" s="9" t="s">
        <v>4</v>
      </c>
      <c r="T39" s="6">
        <f t="shared" si="0"/>
        <v>448</v>
      </c>
      <c r="U39" s="6">
        <f t="shared" si="1"/>
        <v>89.6</v>
      </c>
      <c r="V39" s="6" t="s">
        <v>26</v>
      </c>
      <c r="W39" s="6" t="s">
        <v>27</v>
      </c>
    </row>
    <row r="40" spans="1:23" ht="15">
      <c r="A40" s="53">
        <f t="shared" si="2"/>
        <v>35</v>
      </c>
      <c r="B40" s="9">
        <v>1691659</v>
      </c>
      <c r="C40" s="9" t="s">
        <v>150</v>
      </c>
      <c r="D40" s="9" t="s">
        <v>148</v>
      </c>
      <c r="E40" s="60" t="s">
        <v>65</v>
      </c>
      <c r="F40" s="9">
        <v>85</v>
      </c>
      <c r="G40" s="9" t="s">
        <v>4</v>
      </c>
      <c r="H40" s="9"/>
      <c r="I40" s="9"/>
      <c r="J40" s="6">
        <v>93</v>
      </c>
      <c r="K40" s="6" t="s">
        <v>2</v>
      </c>
      <c r="L40" s="6"/>
      <c r="M40" s="6"/>
      <c r="N40" s="9">
        <v>94</v>
      </c>
      <c r="O40" s="9" t="s">
        <v>2</v>
      </c>
      <c r="P40" s="9">
        <v>80</v>
      </c>
      <c r="Q40" s="9" t="s">
        <v>1</v>
      </c>
      <c r="R40" s="9">
        <v>92</v>
      </c>
      <c r="S40" s="9" t="s">
        <v>4</v>
      </c>
      <c r="T40" s="6">
        <f t="shared" si="0"/>
        <v>444</v>
      </c>
      <c r="U40" s="6">
        <f t="shared" si="1"/>
        <v>88.8</v>
      </c>
      <c r="V40" s="6" t="s">
        <v>26</v>
      </c>
      <c r="W40" s="6" t="s">
        <v>27</v>
      </c>
    </row>
    <row r="41" spans="1:23" ht="15">
      <c r="A41" s="53">
        <f t="shared" si="2"/>
        <v>36</v>
      </c>
      <c r="B41" s="9">
        <v>1691666</v>
      </c>
      <c r="C41" s="9" t="s">
        <v>150</v>
      </c>
      <c r="D41" s="9" t="s">
        <v>148</v>
      </c>
      <c r="E41" s="60" t="s">
        <v>72</v>
      </c>
      <c r="F41" s="9">
        <v>92</v>
      </c>
      <c r="G41" s="9" t="s">
        <v>4</v>
      </c>
      <c r="H41" s="9">
        <v>98</v>
      </c>
      <c r="I41" s="9" t="s">
        <v>4</v>
      </c>
      <c r="J41" s="6"/>
      <c r="K41" s="6"/>
      <c r="L41" s="9"/>
      <c r="M41" s="9"/>
      <c r="N41" s="9">
        <v>97</v>
      </c>
      <c r="O41" s="6" t="s">
        <v>4</v>
      </c>
      <c r="P41" s="9">
        <v>95</v>
      </c>
      <c r="Q41" s="9" t="s">
        <v>4</v>
      </c>
      <c r="R41" s="9">
        <v>95</v>
      </c>
      <c r="S41" s="9" t="s">
        <v>4</v>
      </c>
      <c r="T41" s="6">
        <f t="shared" si="0"/>
        <v>477</v>
      </c>
      <c r="U41" s="6">
        <f t="shared" si="1"/>
        <v>95.4</v>
      </c>
      <c r="V41" s="6" t="s">
        <v>26</v>
      </c>
      <c r="W41" s="6" t="s">
        <v>27</v>
      </c>
    </row>
    <row r="42" spans="1:23" ht="15">
      <c r="A42" s="53">
        <f t="shared" si="2"/>
        <v>37</v>
      </c>
      <c r="B42" s="9">
        <v>1691652</v>
      </c>
      <c r="C42" s="9" t="s">
        <v>150</v>
      </c>
      <c r="D42" s="9" t="s">
        <v>149</v>
      </c>
      <c r="E42" s="60" t="s">
        <v>58</v>
      </c>
      <c r="F42" s="9">
        <v>86</v>
      </c>
      <c r="G42" s="9" t="s">
        <v>2</v>
      </c>
      <c r="H42" s="9">
        <v>97</v>
      </c>
      <c r="I42" s="9" t="s">
        <v>4</v>
      </c>
      <c r="J42" s="6"/>
      <c r="K42" s="6"/>
      <c r="L42" s="6">
        <v>92</v>
      </c>
      <c r="M42" s="6" t="s">
        <v>2</v>
      </c>
      <c r="N42" s="9"/>
      <c r="O42" s="9"/>
      <c r="P42" s="9">
        <v>76</v>
      </c>
      <c r="Q42" s="9" t="s">
        <v>1</v>
      </c>
      <c r="R42" s="9">
        <v>86</v>
      </c>
      <c r="S42" s="9" t="s">
        <v>2</v>
      </c>
      <c r="T42" s="6">
        <f t="shared" si="0"/>
        <v>437</v>
      </c>
      <c r="U42" s="6">
        <f t="shared" si="1"/>
        <v>87.4</v>
      </c>
      <c r="V42" s="6" t="s">
        <v>26</v>
      </c>
      <c r="W42" s="6" t="s">
        <v>27</v>
      </c>
    </row>
    <row r="43" spans="2:23" ht="15">
      <c r="B43" s="62"/>
      <c r="C43" s="62"/>
      <c r="D43" s="62"/>
      <c r="E43" s="11" t="s">
        <v>46</v>
      </c>
      <c r="F43" s="62">
        <f>SUM(F6:F42)</f>
        <v>2762</v>
      </c>
      <c r="G43" s="62"/>
      <c r="H43" s="62">
        <f>SUM(H6:H42)</f>
        <v>1769</v>
      </c>
      <c r="I43" s="62"/>
      <c r="J43" s="62">
        <f>SUM(J6:J42)</f>
        <v>1177</v>
      </c>
      <c r="K43" s="12"/>
      <c r="L43" s="62">
        <f>SUM(L6:L42)</f>
        <v>549</v>
      </c>
      <c r="M43" s="12"/>
      <c r="N43" s="62">
        <f>SUM(N6:N42)</f>
        <v>1968</v>
      </c>
      <c r="O43" s="62"/>
      <c r="P43" s="62">
        <f>SUM(P6:P42)</f>
        <v>2379</v>
      </c>
      <c r="Q43" s="62"/>
      <c r="R43" s="62">
        <f>SUM(R6:R42)</f>
        <v>2525</v>
      </c>
      <c r="S43" s="62"/>
      <c r="T43" s="62">
        <f>SUM(T6:T42)</f>
        <v>13129</v>
      </c>
      <c r="U43" s="12"/>
      <c r="V43" s="12"/>
      <c r="W43" s="12"/>
    </row>
    <row r="44" spans="2:23" ht="15">
      <c r="B44" s="62"/>
      <c r="C44" s="62"/>
      <c r="D44" s="62"/>
      <c r="E44" s="11" t="s">
        <v>47</v>
      </c>
      <c r="F44" s="63">
        <f>+F43/37</f>
        <v>74.64864864864865</v>
      </c>
      <c r="G44" s="62"/>
      <c r="H44" s="63">
        <f>+H43/23</f>
        <v>76.91304347826087</v>
      </c>
      <c r="I44" s="62"/>
      <c r="J44" s="12">
        <f>+J43/14</f>
        <v>84.07142857142857</v>
      </c>
      <c r="K44" s="12"/>
      <c r="L44" s="46">
        <f>+L43/7</f>
        <v>78.42857142857143</v>
      </c>
      <c r="M44" s="12"/>
      <c r="N44" s="63">
        <f>+N43/30</f>
        <v>65.6</v>
      </c>
      <c r="O44" s="62"/>
      <c r="P44" s="63">
        <f>+P43/37</f>
        <v>64.29729729729729</v>
      </c>
      <c r="Q44" s="62"/>
      <c r="R44" s="63">
        <f>+R43/37</f>
        <v>68.24324324324324</v>
      </c>
      <c r="S44" s="62"/>
      <c r="T44" s="62">
        <f>+T43/37</f>
        <v>354.8378378378378</v>
      </c>
      <c r="U44" s="12"/>
      <c r="V44" s="12"/>
      <c r="W44" s="12"/>
    </row>
    <row r="45" spans="2:23" ht="15">
      <c r="B45" s="64"/>
      <c r="C45" s="64"/>
      <c r="D45" s="64"/>
      <c r="E45" s="6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f>+T44/5</f>
        <v>70.96756756756756</v>
      </c>
      <c r="U45" s="12"/>
      <c r="V45" s="12"/>
      <c r="W45" s="12"/>
    </row>
    <row r="46" spans="2:23" ht="15">
      <c r="B46" s="88" t="s">
        <v>29</v>
      </c>
      <c r="C46" s="88"/>
      <c r="D46" s="88"/>
      <c r="E46" s="88"/>
      <c r="F46" s="88"/>
      <c r="G46" s="12"/>
      <c r="H46" s="12"/>
      <c r="I46" s="12"/>
      <c r="J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2:23" ht="15">
      <c r="B47" s="65">
        <v>1</v>
      </c>
      <c r="C47" s="65"/>
      <c r="D47" s="65"/>
      <c r="E47" s="60" t="s">
        <v>72</v>
      </c>
      <c r="F47" s="6">
        <v>95.4</v>
      </c>
      <c r="G47" s="66"/>
      <c r="H47" s="22"/>
      <c r="I47" s="22"/>
      <c r="J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2:23" ht="15">
      <c r="B48" s="65">
        <v>2</v>
      </c>
      <c r="C48" s="65"/>
      <c r="D48" s="65"/>
      <c r="E48" s="60" t="s">
        <v>81</v>
      </c>
      <c r="F48" s="6">
        <v>89.6</v>
      </c>
      <c r="G48" s="67"/>
      <c r="H48" s="22"/>
      <c r="I48" s="22"/>
      <c r="J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2:23" ht="15">
      <c r="B49" s="65">
        <v>3</v>
      </c>
      <c r="C49" s="65"/>
      <c r="D49" s="65"/>
      <c r="E49" s="60" t="s">
        <v>65</v>
      </c>
      <c r="F49" s="6">
        <v>88.8</v>
      </c>
      <c r="G49" s="67"/>
      <c r="H49" s="22"/>
      <c r="I49" s="22"/>
      <c r="J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2:13" ht="15">
      <c r="B50" s="53"/>
      <c r="C50" s="53"/>
      <c r="D50" s="53"/>
      <c r="M50" s="22"/>
    </row>
    <row r="52" spans="5:6" ht="15">
      <c r="E52" s="12" t="s">
        <v>15</v>
      </c>
      <c r="F52" s="12">
        <v>37</v>
      </c>
    </row>
    <row r="53" spans="5:6" ht="15">
      <c r="E53" s="22" t="s">
        <v>43</v>
      </c>
      <c r="F53" s="22">
        <v>23</v>
      </c>
    </row>
    <row r="54" spans="5:6" ht="15">
      <c r="E54" s="22" t="s">
        <v>17</v>
      </c>
      <c r="F54" s="22">
        <v>14</v>
      </c>
    </row>
    <row r="55" spans="5:6" ht="15">
      <c r="E55" s="22" t="s">
        <v>18</v>
      </c>
      <c r="F55" s="22">
        <v>7</v>
      </c>
    </row>
    <row r="56" spans="5:6" ht="15">
      <c r="E56" s="22" t="s">
        <v>44</v>
      </c>
      <c r="F56" s="22">
        <v>30</v>
      </c>
    </row>
    <row r="57" spans="5:6" ht="15">
      <c r="E57" s="22" t="s">
        <v>20</v>
      </c>
      <c r="F57" s="22">
        <v>37</v>
      </c>
    </row>
    <row r="58" spans="5:6" ht="15">
      <c r="E58" s="22" t="s">
        <v>21</v>
      </c>
      <c r="F58" s="22">
        <v>37</v>
      </c>
    </row>
    <row r="60" spans="5:15" ht="15">
      <c r="E60" s="16"/>
      <c r="F60" s="17" t="s">
        <v>15</v>
      </c>
      <c r="G60" s="17" t="s">
        <v>43</v>
      </c>
      <c r="H60" s="53" t="s">
        <v>17</v>
      </c>
      <c r="I60" s="53" t="s">
        <v>18</v>
      </c>
      <c r="J60" s="7" t="s">
        <v>44</v>
      </c>
      <c r="K60" s="53" t="s">
        <v>20</v>
      </c>
      <c r="L60" s="53" t="s">
        <v>21</v>
      </c>
      <c r="M60" s="53" t="s">
        <v>36</v>
      </c>
      <c r="N60" s="53" t="s">
        <v>45</v>
      </c>
      <c r="O60" s="53" t="s">
        <v>38</v>
      </c>
    </row>
    <row r="61" spans="5:12" ht="15">
      <c r="E61" s="3" t="s">
        <v>41</v>
      </c>
      <c r="F61" s="53">
        <v>37</v>
      </c>
      <c r="G61" s="53">
        <v>23</v>
      </c>
      <c r="H61" s="53">
        <v>14</v>
      </c>
      <c r="I61" s="53">
        <v>7</v>
      </c>
      <c r="J61" s="53">
        <v>30</v>
      </c>
      <c r="K61" s="53">
        <v>37</v>
      </c>
      <c r="L61" s="53">
        <v>37</v>
      </c>
    </row>
    <row r="62" spans="5:15" ht="15">
      <c r="E62" s="3" t="s">
        <v>42</v>
      </c>
      <c r="F62" s="53">
        <v>32</v>
      </c>
      <c r="G62" s="53">
        <v>21</v>
      </c>
      <c r="H62" s="53">
        <v>5</v>
      </c>
      <c r="J62" s="53">
        <v>6</v>
      </c>
      <c r="M62" s="53">
        <v>32</v>
      </c>
      <c r="N62" s="53">
        <v>32</v>
      </c>
      <c r="O62" s="53">
        <v>32</v>
      </c>
    </row>
    <row r="63" spans="5:10" ht="15">
      <c r="E63" s="3" t="s">
        <v>46</v>
      </c>
      <c r="F63" s="53">
        <f>SUM(F61:F62)</f>
        <v>69</v>
      </c>
      <c r="G63" s="53">
        <f>SUM(G61:G62)</f>
        <v>44</v>
      </c>
      <c r="H63" s="53">
        <f>SUM(H61:H62)</f>
        <v>19</v>
      </c>
      <c r="J63" s="53">
        <f>SUM(J61:J62)</f>
        <v>36</v>
      </c>
    </row>
  </sheetData>
  <mergeCells count="4">
    <mergeCell ref="B1:W1"/>
    <mergeCell ref="B2:W2"/>
    <mergeCell ref="B3:W3"/>
    <mergeCell ref="B46:F46"/>
  </mergeCells>
  <printOptions horizontalCentered="1"/>
  <pageMargins left="0.2" right="0.2" top="0.25" bottom="0.25" header="0.3" footer="0.3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E47D-026C-40CB-AF9A-50F527AAFBA6}">
  <sheetPr>
    <pageSetUpPr fitToPage="1"/>
  </sheetPr>
  <dimension ref="A2:W59"/>
  <sheetViews>
    <sheetView workbookViewId="0" topLeftCell="A22">
      <selection activeCell="E46" sqref="E46"/>
    </sheetView>
  </sheetViews>
  <sheetFormatPr defaultColWidth="9.140625" defaultRowHeight="15"/>
  <cols>
    <col min="1" max="1" width="9.140625" style="53" customWidth="1"/>
    <col min="2" max="4" width="9.140625" style="3" customWidth="1"/>
    <col min="5" max="5" width="26.8515625" style="3" customWidth="1"/>
    <col min="6" max="6" width="7.7109375" style="53" customWidth="1"/>
    <col min="7" max="7" width="6.28125" style="53" customWidth="1"/>
    <col min="8" max="8" width="7.421875" style="53" customWidth="1"/>
    <col min="9" max="9" width="6.421875" style="53" customWidth="1"/>
    <col min="10" max="10" width="7.00390625" style="53" customWidth="1"/>
    <col min="11" max="11" width="6.7109375" style="53" customWidth="1"/>
    <col min="12" max="12" width="6.421875" style="53" customWidth="1"/>
    <col min="13" max="13" width="7.421875" style="53" customWidth="1"/>
    <col min="14" max="14" width="6.8515625" style="53" customWidth="1"/>
    <col min="15" max="15" width="7.140625" style="53" customWidth="1"/>
    <col min="16" max="16" width="6.28125" style="53" customWidth="1"/>
    <col min="17" max="17" width="6.421875" style="53" customWidth="1"/>
    <col min="18" max="18" width="7.28125" style="53" customWidth="1"/>
    <col min="19" max="19" width="6.7109375" style="53" customWidth="1"/>
    <col min="20" max="23" width="9.140625" style="53" customWidth="1"/>
    <col min="24" max="16384" width="9.140625" style="1" customWidth="1"/>
  </cols>
  <sheetData>
    <row r="2" spans="2:23" ht="15"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2:23" ht="15">
      <c r="B3" s="74" t="s">
        <v>31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2:23" ht="15">
      <c r="B4" s="74" t="s">
        <v>51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2:23" ht="15">
      <c r="B5" s="2"/>
      <c r="C5" s="2"/>
      <c r="D5" s="2"/>
      <c r="F5" s="54">
        <v>301</v>
      </c>
      <c r="G5" s="54">
        <v>301</v>
      </c>
      <c r="H5" s="54">
        <v>302</v>
      </c>
      <c r="I5" s="54">
        <v>302</v>
      </c>
      <c r="J5" s="4" t="s">
        <v>11</v>
      </c>
      <c r="K5" s="4" t="s">
        <v>11</v>
      </c>
      <c r="L5" s="4" t="s">
        <v>9</v>
      </c>
      <c r="M5" s="4" t="s">
        <v>9</v>
      </c>
      <c r="N5" s="4" t="s">
        <v>32</v>
      </c>
      <c r="O5" s="4" t="s">
        <v>32</v>
      </c>
      <c r="P5" s="4" t="s">
        <v>33</v>
      </c>
      <c r="Q5" s="4" t="s">
        <v>33</v>
      </c>
      <c r="R5" s="4" t="s">
        <v>34</v>
      </c>
      <c r="S5" s="4" t="s">
        <v>34</v>
      </c>
      <c r="T5" s="22"/>
      <c r="U5" s="22"/>
      <c r="V5" s="22"/>
      <c r="W5" s="22"/>
    </row>
    <row r="6" spans="1:23" s="7" customFormat="1" ht="15">
      <c r="A6" s="53"/>
      <c r="B6" s="5" t="s">
        <v>14</v>
      </c>
      <c r="C6" s="5"/>
      <c r="D6" s="5"/>
      <c r="E6" s="6" t="s">
        <v>35</v>
      </c>
      <c r="F6" s="6" t="s">
        <v>15</v>
      </c>
      <c r="G6" s="6" t="s">
        <v>15</v>
      </c>
      <c r="H6" s="6" t="s">
        <v>16</v>
      </c>
      <c r="I6" s="6" t="s">
        <v>16</v>
      </c>
      <c r="J6" s="6" t="s">
        <v>19</v>
      </c>
      <c r="K6" s="6" t="s">
        <v>19</v>
      </c>
      <c r="L6" s="6" t="s">
        <v>17</v>
      </c>
      <c r="M6" s="6" t="s">
        <v>17</v>
      </c>
      <c r="N6" s="6" t="s">
        <v>36</v>
      </c>
      <c r="O6" s="6" t="s">
        <v>36</v>
      </c>
      <c r="P6" s="6" t="s">
        <v>37</v>
      </c>
      <c r="Q6" s="6" t="s">
        <v>37</v>
      </c>
      <c r="R6" s="6" t="s">
        <v>38</v>
      </c>
      <c r="S6" s="6" t="s">
        <v>38</v>
      </c>
      <c r="T6" s="6" t="s">
        <v>22</v>
      </c>
      <c r="U6" s="6" t="s">
        <v>23</v>
      </c>
      <c r="V6" s="6" t="s">
        <v>24</v>
      </c>
      <c r="W6" s="6" t="s">
        <v>25</v>
      </c>
    </row>
    <row r="7" spans="1:23" ht="15">
      <c r="A7" s="53">
        <v>1</v>
      </c>
      <c r="B7" s="8">
        <v>1691683</v>
      </c>
      <c r="C7" s="8" t="s">
        <v>147</v>
      </c>
      <c r="D7" s="8" t="s">
        <v>148</v>
      </c>
      <c r="E7" s="8" t="s">
        <v>89</v>
      </c>
      <c r="F7" s="9">
        <v>43</v>
      </c>
      <c r="G7" s="9" t="s">
        <v>7</v>
      </c>
      <c r="H7" s="6">
        <v>45</v>
      </c>
      <c r="I7" s="6" t="s">
        <v>7</v>
      </c>
      <c r="J7" s="9"/>
      <c r="K7" s="9"/>
      <c r="L7" s="6"/>
      <c r="M7" s="6"/>
      <c r="N7" s="9">
        <v>23</v>
      </c>
      <c r="O7" s="9" t="s">
        <v>126</v>
      </c>
      <c r="P7" s="9">
        <v>16</v>
      </c>
      <c r="Q7" s="9" t="s">
        <v>126</v>
      </c>
      <c r="R7" s="9">
        <v>33</v>
      </c>
      <c r="S7" s="9" t="s">
        <v>126</v>
      </c>
      <c r="T7" s="6">
        <f aca="true" t="shared" si="0" ref="T7:T43">+F7+H7+J7+L7+N7+P7+R7</f>
        <v>160</v>
      </c>
      <c r="U7" s="6">
        <f aca="true" t="shared" si="1" ref="U7:U43">T7*100/500</f>
        <v>32</v>
      </c>
      <c r="V7" s="6" t="s">
        <v>127</v>
      </c>
      <c r="W7" s="6"/>
    </row>
    <row r="8" spans="1:23" ht="15">
      <c r="A8" s="53">
        <f>+A7+1</f>
        <v>2</v>
      </c>
      <c r="B8" s="8">
        <v>1691692</v>
      </c>
      <c r="C8" s="8" t="s">
        <v>147</v>
      </c>
      <c r="D8" s="8" t="s">
        <v>148</v>
      </c>
      <c r="E8" s="8" t="s">
        <v>98</v>
      </c>
      <c r="F8" s="9">
        <v>43</v>
      </c>
      <c r="G8" s="9" t="s">
        <v>7</v>
      </c>
      <c r="H8" s="9">
        <v>47</v>
      </c>
      <c r="I8" s="9" t="s">
        <v>7</v>
      </c>
      <c r="J8" s="6"/>
      <c r="K8" s="6"/>
      <c r="L8" s="6"/>
      <c r="M8" s="6"/>
      <c r="N8" s="9">
        <v>22</v>
      </c>
      <c r="O8" s="9" t="s">
        <v>126</v>
      </c>
      <c r="P8" s="9">
        <v>19</v>
      </c>
      <c r="Q8" s="9" t="s">
        <v>126</v>
      </c>
      <c r="R8" s="9">
        <v>30</v>
      </c>
      <c r="S8" s="9" t="s">
        <v>126</v>
      </c>
      <c r="T8" s="6">
        <f t="shared" si="0"/>
        <v>161</v>
      </c>
      <c r="U8" s="6">
        <f t="shared" si="1"/>
        <v>32.2</v>
      </c>
      <c r="V8" s="6" t="s">
        <v>127</v>
      </c>
      <c r="W8" s="6"/>
    </row>
    <row r="9" spans="1:23" ht="15">
      <c r="A9" s="53">
        <f aca="true" t="shared" si="2" ref="A9:A43">+A8+1</f>
        <v>3</v>
      </c>
      <c r="B9" s="44">
        <v>1691714</v>
      </c>
      <c r="C9" s="44" t="s">
        <v>147</v>
      </c>
      <c r="D9" s="44" t="s">
        <v>148</v>
      </c>
      <c r="E9" s="44" t="s">
        <v>122</v>
      </c>
      <c r="F9" s="18">
        <v>52</v>
      </c>
      <c r="G9" s="18" t="s">
        <v>6</v>
      </c>
      <c r="H9" s="18"/>
      <c r="I9" s="18"/>
      <c r="J9" s="19">
        <v>44</v>
      </c>
      <c r="K9" s="19" t="s">
        <v>6</v>
      </c>
      <c r="L9" s="19"/>
      <c r="M9" s="19"/>
      <c r="N9" s="18">
        <v>49</v>
      </c>
      <c r="O9" s="18" t="s">
        <v>6</v>
      </c>
      <c r="P9" s="18">
        <v>25</v>
      </c>
      <c r="Q9" s="18" t="s">
        <v>126</v>
      </c>
      <c r="R9" s="18">
        <v>47</v>
      </c>
      <c r="S9" s="18" t="s">
        <v>6</v>
      </c>
      <c r="T9" s="19">
        <f t="shared" si="0"/>
        <v>217</v>
      </c>
      <c r="U9" s="19">
        <f t="shared" si="1"/>
        <v>43.4</v>
      </c>
      <c r="V9" s="19" t="s">
        <v>49</v>
      </c>
      <c r="W9" s="19"/>
    </row>
    <row r="10" spans="1:23" ht="15">
      <c r="A10" s="53">
        <f t="shared" si="2"/>
        <v>4</v>
      </c>
      <c r="B10" s="44">
        <v>1691684</v>
      </c>
      <c r="C10" s="44" t="s">
        <v>147</v>
      </c>
      <c r="D10" s="44" t="s">
        <v>148</v>
      </c>
      <c r="E10" s="44" t="s">
        <v>90</v>
      </c>
      <c r="F10" s="18">
        <v>50</v>
      </c>
      <c r="G10" s="18" t="s">
        <v>6</v>
      </c>
      <c r="H10" s="18">
        <v>44</v>
      </c>
      <c r="I10" s="18" t="s">
        <v>7</v>
      </c>
      <c r="J10" s="19"/>
      <c r="K10" s="19"/>
      <c r="L10" s="19"/>
      <c r="M10" s="19"/>
      <c r="N10" s="18">
        <v>40</v>
      </c>
      <c r="O10" s="18" t="s">
        <v>7</v>
      </c>
      <c r="P10" s="18">
        <v>28</v>
      </c>
      <c r="Q10" s="18" t="s">
        <v>126</v>
      </c>
      <c r="R10" s="18">
        <v>62</v>
      </c>
      <c r="S10" s="18" t="s">
        <v>3</v>
      </c>
      <c r="T10" s="19">
        <f t="shared" si="0"/>
        <v>224</v>
      </c>
      <c r="U10" s="19">
        <f t="shared" si="1"/>
        <v>44.8</v>
      </c>
      <c r="V10" s="19" t="s">
        <v>49</v>
      </c>
      <c r="W10" s="19"/>
    </row>
    <row r="11" spans="1:23" ht="15">
      <c r="A11" s="53">
        <f t="shared" si="2"/>
        <v>5</v>
      </c>
      <c r="B11" s="44">
        <v>1691697</v>
      </c>
      <c r="C11" s="44" t="s">
        <v>147</v>
      </c>
      <c r="D11" s="44" t="s">
        <v>148</v>
      </c>
      <c r="E11" s="44" t="s">
        <v>102</v>
      </c>
      <c r="F11" s="18">
        <v>64</v>
      </c>
      <c r="G11" s="18" t="s">
        <v>5</v>
      </c>
      <c r="H11" s="18">
        <v>54</v>
      </c>
      <c r="I11" s="18" t="s">
        <v>7</v>
      </c>
      <c r="J11" s="19"/>
      <c r="K11" s="19"/>
      <c r="L11" s="19"/>
      <c r="M11" s="19"/>
      <c r="N11" s="18">
        <v>46</v>
      </c>
      <c r="O11" s="18" t="s">
        <v>7</v>
      </c>
      <c r="P11" s="18">
        <v>23</v>
      </c>
      <c r="Q11" s="18" t="s">
        <v>126</v>
      </c>
      <c r="R11" s="18">
        <v>41</v>
      </c>
      <c r="S11" s="18" t="s">
        <v>7</v>
      </c>
      <c r="T11" s="19">
        <f t="shared" si="0"/>
        <v>228</v>
      </c>
      <c r="U11" s="19">
        <f t="shared" si="1"/>
        <v>45.6</v>
      </c>
      <c r="V11" s="19" t="s">
        <v>49</v>
      </c>
      <c r="W11" s="19"/>
    </row>
    <row r="12" spans="1:23" ht="15">
      <c r="A12" s="53">
        <f t="shared" si="2"/>
        <v>6</v>
      </c>
      <c r="B12" s="44">
        <v>1691690</v>
      </c>
      <c r="C12" s="44" t="s">
        <v>147</v>
      </c>
      <c r="D12" s="44" t="s">
        <v>149</v>
      </c>
      <c r="E12" s="44" t="s">
        <v>96</v>
      </c>
      <c r="F12" s="18">
        <v>66</v>
      </c>
      <c r="G12" s="18" t="s">
        <v>0</v>
      </c>
      <c r="H12" s="18"/>
      <c r="I12" s="18"/>
      <c r="J12" s="19"/>
      <c r="K12" s="19"/>
      <c r="L12" s="19">
        <v>62</v>
      </c>
      <c r="M12" s="19" t="s">
        <v>6</v>
      </c>
      <c r="N12" s="18">
        <v>42</v>
      </c>
      <c r="O12" s="18" t="s">
        <v>7</v>
      </c>
      <c r="P12" s="18">
        <v>51</v>
      </c>
      <c r="Q12" s="18" t="s">
        <v>6</v>
      </c>
      <c r="R12" s="18">
        <v>49</v>
      </c>
      <c r="S12" s="18" t="s">
        <v>6</v>
      </c>
      <c r="T12" s="19">
        <f t="shared" si="0"/>
        <v>270</v>
      </c>
      <c r="U12" s="19">
        <f t="shared" si="1"/>
        <v>54</v>
      </c>
      <c r="V12" s="19" t="s">
        <v>128</v>
      </c>
      <c r="W12" s="19" t="s">
        <v>28</v>
      </c>
    </row>
    <row r="13" spans="1:23" ht="15">
      <c r="A13" s="53">
        <f t="shared" si="2"/>
        <v>7</v>
      </c>
      <c r="B13" s="44">
        <v>1691687</v>
      </c>
      <c r="C13" s="44" t="s">
        <v>147</v>
      </c>
      <c r="D13" s="44" t="s">
        <v>149</v>
      </c>
      <c r="E13" s="44" t="s">
        <v>93</v>
      </c>
      <c r="F13" s="18">
        <v>61</v>
      </c>
      <c r="G13" s="18" t="s">
        <v>5</v>
      </c>
      <c r="H13" s="18">
        <v>76</v>
      </c>
      <c r="I13" s="18" t="s">
        <v>0</v>
      </c>
      <c r="J13" s="19"/>
      <c r="K13" s="19"/>
      <c r="L13" s="19"/>
      <c r="M13" s="19"/>
      <c r="N13" s="18">
        <v>45</v>
      </c>
      <c r="O13" s="18" t="s">
        <v>7</v>
      </c>
      <c r="P13" s="18">
        <v>47</v>
      </c>
      <c r="Q13" s="18" t="s">
        <v>7</v>
      </c>
      <c r="R13" s="18">
        <v>42</v>
      </c>
      <c r="S13" s="18" t="s">
        <v>7</v>
      </c>
      <c r="T13" s="19">
        <f t="shared" si="0"/>
        <v>271</v>
      </c>
      <c r="U13" s="19">
        <f t="shared" si="1"/>
        <v>54.2</v>
      </c>
      <c r="V13" s="19" t="s">
        <v>128</v>
      </c>
      <c r="W13" s="19" t="s">
        <v>28</v>
      </c>
    </row>
    <row r="14" spans="1:23" ht="15">
      <c r="A14" s="53">
        <f t="shared" si="2"/>
        <v>8</v>
      </c>
      <c r="B14" s="44">
        <v>1691689</v>
      </c>
      <c r="C14" s="44" t="s">
        <v>147</v>
      </c>
      <c r="D14" s="44" t="s">
        <v>149</v>
      </c>
      <c r="E14" s="44" t="s">
        <v>95</v>
      </c>
      <c r="F14" s="18">
        <v>57</v>
      </c>
      <c r="G14" s="18" t="s">
        <v>6</v>
      </c>
      <c r="H14" s="18">
        <v>70</v>
      </c>
      <c r="I14" s="18" t="s">
        <v>5</v>
      </c>
      <c r="J14" s="19"/>
      <c r="K14" s="19"/>
      <c r="L14" s="19"/>
      <c r="M14" s="19"/>
      <c r="N14" s="18">
        <v>48</v>
      </c>
      <c r="O14" s="18" t="s">
        <v>7</v>
      </c>
      <c r="P14" s="18">
        <v>43</v>
      </c>
      <c r="Q14" s="18" t="s">
        <v>7</v>
      </c>
      <c r="R14" s="18">
        <v>55</v>
      </c>
      <c r="S14" s="18" t="s">
        <v>0</v>
      </c>
      <c r="T14" s="19">
        <f t="shared" si="0"/>
        <v>273</v>
      </c>
      <c r="U14" s="19">
        <f t="shared" si="1"/>
        <v>54.6</v>
      </c>
      <c r="V14" s="19" t="s">
        <v>128</v>
      </c>
      <c r="W14" s="19" t="s">
        <v>28</v>
      </c>
    </row>
    <row r="15" spans="1:23" ht="15">
      <c r="A15" s="53">
        <f t="shared" si="2"/>
        <v>9</v>
      </c>
      <c r="B15" s="44">
        <v>1691704</v>
      </c>
      <c r="C15" s="44" t="s">
        <v>147</v>
      </c>
      <c r="D15" s="44" t="s">
        <v>151</v>
      </c>
      <c r="E15" s="44" t="s">
        <v>110</v>
      </c>
      <c r="F15" s="18">
        <v>56</v>
      </c>
      <c r="G15" s="18" t="s">
        <v>6</v>
      </c>
      <c r="H15" s="18">
        <v>45</v>
      </c>
      <c r="I15" s="18" t="s">
        <v>7</v>
      </c>
      <c r="J15" s="19"/>
      <c r="K15" s="19"/>
      <c r="L15" s="19"/>
      <c r="M15" s="19"/>
      <c r="N15" s="18">
        <v>30</v>
      </c>
      <c r="O15" s="18" t="s">
        <v>126</v>
      </c>
      <c r="P15" s="18">
        <v>43</v>
      </c>
      <c r="Q15" s="18" t="s">
        <v>7</v>
      </c>
      <c r="R15" s="18">
        <v>51</v>
      </c>
      <c r="S15" s="18" t="s">
        <v>5</v>
      </c>
      <c r="T15" s="19">
        <f t="shared" si="0"/>
        <v>225</v>
      </c>
      <c r="U15" s="19">
        <f t="shared" si="1"/>
        <v>45</v>
      </c>
      <c r="V15" s="19" t="s">
        <v>49</v>
      </c>
      <c r="W15" s="19"/>
    </row>
    <row r="16" spans="1:23" ht="15">
      <c r="A16" s="53">
        <f t="shared" si="2"/>
        <v>10</v>
      </c>
      <c r="B16" s="44">
        <v>1691686</v>
      </c>
      <c r="C16" s="44" t="s">
        <v>147</v>
      </c>
      <c r="D16" s="44" t="s">
        <v>151</v>
      </c>
      <c r="E16" s="44" t="s">
        <v>92</v>
      </c>
      <c r="F16" s="18">
        <v>60</v>
      </c>
      <c r="G16" s="18" t="s">
        <v>5</v>
      </c>
      <c r="H16" s="18"/>
      <c r="I16" s="18"/>
      <c r="J16" s="19">
        <v>57</v>
      </c>
      <c r="K16" s="19" t="s">
        <v>0</v>
      </c>
      <c r="L16" s="19"/>
      <c r="M16" s="19"/>
      <c r="N16" s="18">
        <v>42</v>
      </c>
      <c r="O16" s="18" t="s">
        <v>7</v>
      </c>
      <c r="P16" s="18">
        <v>44</v>
      </c>
      <c r="Q16" s="18" t="s">
        <v>7</v>
      </c>
      <c r="R16" s="18">
        <v>57</v>
      </c>
      <c r="S16" s="18" t="s">
        <v>0</v>
      </c>
      <c r="T16" s="19">
        <f t="shared" si="0"/>
        <v>260</v>
      </c>
      <c r="U16" s="19">
        <f t="shared" si="1"/>
        <v>52</v>
      </c>
      <c r="V16" s="19" t="s">
        <v>128</v>
      </c>
      <c r="W16" s="19" t="s">
        <v>28</v>
      </c>
    </row>
    <row r="17" spans="1:23" ht="15">
      <c r="A17" s="53">
        <f t="shared" si="2"/>
        <v>11</v>
      </c>
      <c r="B17" s="44">
        <v>1691707</v>
      </c>
      <c r="C17" s="44" t="s">
        <v>147</v>
      </c>
      <c r="D17" s="44" t="s">
        <v>151</v>
      </c>
      <c r="E17" s="44" t="s">
        <v>113</v>
      </c>
      <c r="F17" s="18">
        <v>70</v>
      </c>
      <c r="G17" s="18" t="s">
        <v>0</v>
      </c>
      <c r="H17" s="18">
        <v>72</v>
      </c>
      <c r="I17" s="18" t="s">
        <v>5</v>
      </c>
      <c r="J17" s="19"/>
      <c r="K17" s="19"/>
      <c r="L17" s="19"/>
      <c r="M17" s="19"/>
      <c r="N17" s="18">
        <v>28</v>
      </c>
      <c r="O17" s="18" t="s">
        <v>126</v>
      </c>
      <c r="P17" s="18">
        <v>51</v>
      </c>
      <c r="Q17" s="18" t="s">
        <v>6</v>
      </c>
      <c r="R17" s="18">
        <v>54</v>
      </c>
      <c r="S17" s="18" t="s">
        <v>0</v>
      </c>
      <c r="T17" s="19">
        <f t="shared" si="0"/>
        <v>275</v>
      </c>
      <c r="U17" s="19">
        <f t="shared" si="1"/>
        <v>55</v>
      </c>
      <c r="V17" s="19" t="s">
        <v>49</v>
      </c>
      <c r="W17" s="19"/>
    </row>
    <row r="18" spans="1:23" ht="15">
      <c r="A18" s="53">
        <f t="shared" si="2"/>
        <v>12</v>
      </c>
      <c r="B18" s="44">
        <v>1691711</v>
      </c>
      <c r="C18" s="44" t="s">
        <v>152</v>
      </c>
      <c r="D18" s="44" t="s">
        <v>148</v>
      </c>
      <c r="E18" s="44" t="s">
        <v>118</v>
      </c>
      <c r="F18" s="18">
        <v>70</v>
      </c>
      <c r="G18" s="18" t="s">
        <v>0</v>
      </c>
      <c r="H18" s="18">
        <v>65</v>
      </c>
      <c r="I18" s="18" t="s">
        <v>6</v>
      </c>
      <c r="J18" s="19"/>
      <c r="K18" s="19"/>
      <c r="L18" s="19"/>
      <c r="M18" s="19"/>
      <c r="N18" s="18">
        <v>49</v>
      </c>
      <c r="O18" s="18" t="s">
        <v>6</v>
      </c>
      <c r="P18" s="18">
        <v>41</v>
      </c>
      <c r="Q18" s="18" t="s">
        <v>7</v>
      </c>
      <c r="R18" s="18">
        <v>43</v>
      </c>
      <c r="S18" s="18" t="s">
        <v>7</v>
      </c>
      <c r="T18" s="19">
        <f t="shared" si="0"/>
        <v>268</v>
      </c>
      <c r="U18" s="19">
        <f t="shared" si="1"/>
        <v>53.6</v>
      </c>
      <c r="V18" s="19" t="s">
        <v>128</v>
      </c>
      <c r="W18" s="19" t="s">
        <v>28</v>
      </c>
    </row>
    <row r="19" spans="1:23" ht="15">
      <c r="A19" s="53">
        <f t="shared" si="2"/>
        <v>13</v>
      </c>
      <c r="B19" s="44">
        <v>1691716</v>
      </c>
      <c r="C19" s="44" t="s">
        <v>152</v>
      </c>
      <c r="D19" s="44" t="s">
        <v>148</v>
      </c>
      <c r="E19" s="44" t="s">
        <v>123</v>
      </c>
      <c r="F19" s="18">
        <v>76</v>
      </c>
      <c r="G19" s="18" t="s">
        <v>3</v>
      </c>
      <c r="H19" s="18"/>
      <c r="I19" s="18"/>
      <c r="J19" s="19">
        <v>46</v>
      </c>
      <c r="K19" s="19" t="s">
        <v>5</v>
      </c>
      <c r="L19" s="19"/>
      <c r="M19" s="19"/>
      <c r="N19" s="18">
        <v>57</v>
      </c>
      <c r="O19" s="18" t="s">
        <v>5</v>
      </c>
      <c r="P19" s="18">
        <v>62</v>
      </c>
      <c r="Q19" s="18" t="s">
        <v>0</v>
      </c>
      <c r="R19" s="18">
        <v>55</v>
      </c>
      <c r="S19" s="18" t="s">
        <v>0</v>
      </c>
      <c r="T19" s="19">
        <f t="shared" si="0"/>
        <v>296</v>
      </c>
      <c r="U19" s="19">
        <f t="shared" si="1"/>
        <v>59.2</v>
      </c>
      <c r="V19" s="19" t="s">
        <v>128</v>
      </c>
      <c r="W19" s="19" t="s">
        <v>28</v>
      </c>
    </row>
    <row r="20" spans="1:23" ht="15">
      <c r="A20" s="53">
        <f t="shared" si="2"/>
        <v>14</v>
      </c>
      <c r="B20" s="44">
        <v>1691713</v>
      </c>
      <c r="C20" s="44" t="s">
        <v>152</v>
      </c>
      <c r="D20" s="44" t="s">
        <v>149</v>
      </c>
      <c r="E20" s="44" t="s">
        <v>121</v>
      </c>
      <c r="F20" s="18">
        <v>57</v>
      </c>
      <c r="G20" s="18" t="s">
        <v>6</v>
      </c>
      <c r="H20" s="18"/>
      <c r="I20" s="18"/>
      <c r="J20" s="19">
        <v>34</v>
      </c>
      <c r="K20" s="19" t="s">
        <v>7</v>
      </c>
      <c r="L20" s="19"/>
      <c r="M20" s="19"/>
      <c r="N20" s="18">
        <v>44</v>
      </c>
      <c r="O20" s="18" t="s">
        <v>7</v>
      </c>
      <c r="P20" s="18">
        <v>50</v>
      </c>
      <c r="Q20" s="18" t="s">
        <v>6</v>
      </c>
      <c r="R20" s="18">
        <v>58</v>
      </c>
      <c r="S20" s="18" t="s">
        <v>0</v>
      </c>
      <c r="T20" s="19">
        <f t="shared" si="0"/>
        <v>243</v>
      </c>
      <c r="U20" s="19">
        <f t="shared" si="1"/>
        <v>48.6</v>
      </c>
      <c r="V20" s="19" t="s">
        <v>128</v>
      </c>
      <c r="W20" s="19" t="s">
        <v>28</v>
      </c>
    </row>
    <row r="21" spans="1:23" ht="15">
      <c r="A21" s="53">
        <f t="shared" si="2"/>
        <v>15</v>
      </c>
      <c r="B21" s="44">
        <v>1691715</v>
      </c>
      <c r="C21" s="44" t="s">
        <v>152</v>
      </c>
      <c r="D21" s="44" t="s">
        <v>149</v>
      </c>
      <c r="E21" s="44" t="s">
        <v>119</v>
      </c>
      <c r="F21" s="18">
        <v>73</v>
      </c>
      <c r="G21" s="18" t="s">
        <v>3</v>
      </c>
      <c r="H21" s="18">
        <v>65</v>
      </c>
      <c r="I21" s="18" t="s">
        <v>6</v>
      </c>
      <c r="J21" s="19"/>
      <c r="K21" s="19"/>
      <c r="L21" s="19"/>
      <c r="M21" s="19"/>
      <c r="N21" s="18">
        <v>47</v>
      </c>
      <c r="O21" s="18" t="s">
        <v>7</v>
      </c>
      <c r="P21" s="18">
        <v>41</v>
      </c>
      <c r="Q21" s="18" t="s">
        <v>7</v>
      </c>
      <c r="R21" s="18">
        <v>41</v>
      </c>
      <c r="S21" s="18" t="s">
        <v>7</v>
      </c>
      <c r="T21" s="19">
        <f t="shared" si="0"/>
        <v>267</v>
      </c>
      <c r="U21" s="19">
        <f t="shared" si="1"/>
        <v>53.4</v>
      </c>
      <c r="V21" s="19" t="s">
        <v>128</v>
      </c>
      <c r="W21" s="19" t="s">
        <v>28</v>
      </c>
    </row>
    <row r="22" spans="1:23" ht="15">
      <c r="A22" s="53">
        <f t="shared" si="2"/>
        <v>16</v>
      </c>
      <c r="B22" s="44">
        <v>1691694</v>
      </c>
      <c r="C22" s="44" t="s">
        <v>152</v>
      </c>
      <c r="D22" s="44" t="s">
        <v>149</v>
      </c>
      <c r="E22" s="44" t="s">
        <v>100</v>
      </c>
      <c r="F22" s="18">
        <v>83</v>
      </c>
      <c r="G22" s="18" t="s">
        <v>1</v>
      </c>
      <c r="H22" s="18"/>
      <c r="I22" s="18"/>
      <c r="J22" s="19">
        <v>60</v>
      </c>
      <c r="K22" s="19" t="s">
        <v>0</v>
      </c>
      <c r="L22" s="19"/>
      <c r="M22" s="19"/>
      <c r="N22" s="18">
        <v>52</v>
      </c>
      <c r="O22" s="18" t="s">
        <v>6</v>
      </c>
      <c r="P22" s="18">
        <v>44</v>
      </c>
      <c r="Q22" s="18" t="s">
        <v>7</v>
      </c>
      <c r="R22" s="18">
        <v>62</v>
      </c>
      <c r="S22" s="18" t="s">
        <v>3</v>
      </c>
      <c r="T22" s="19">
        <f t="shared" si="0"/>
        <v>301</v>
      </c>
      <c r="U22" s="19">
        <f t="shared" si="1"/>
        <v>60.2</v>
      </c>
      <c r="V22" s="19" t="s">
        <v>128</v>
      </c>
      <c r="W22" s="19" t="s">
        <v>27</v>
      </c>
    </row>
    <row r="23" spans="1:23" ht="15">
      <c r="A23" s="53">
        <f t="shared" si="2"/>
        <v>17</v>
      </c>
      <c r="B23" s="44">
        <v>1691693</v>
      </c>
      <c r="C23" s="44" t="s">
        <v>152</v>
      </c>
      <c r="D23" s="44" t="s">
        <v>153</v>
      </c>
      <c r="E23" s="44" t="s">
        <v>99</v>
      </c>
      <c r="F23" s="18">
        <v>60</v>
      </c>
      <c r="G23" s="18" t="s">
        <v>5</v>
      </c>
      <c r="H23" s="18"/>
      <c r="I23" s="18"/>
      <c r="J23" s="19">
        <v>33</v>
      </c>
      <c r="K23" s="19" t="s">
        <v>7</v>
      </c>
      <c r="L23" s="19"/>
      <c r="M23" s="19"/>
      <c r="N23" s="18">
        <v>46</v>
      </c>
      <c r="O23" s="18" t="s">
        <v>7</v>
      </c>
      <c r="P23" s="18">
        <v>49</v>
      </c>
      <c r="Q23" s="18" t="s">
        <v>7</v>
      </c>
      <c r="R23" s="18">
        <v>53</v>
      </c>
      <c r="S23" s="18" t="s">
        <v>5</v>
      </c>
      <c r="T23" s="19">
        <f t="shared" si="0"/>
        <v>241</v>
      </c>
      <c r="U23" s="19">
        <f t="shared" si="1"/>
        <v>48.2</v>
      </c>
      <c r="V23" s="19" t="s">
        <v>128</v>
      </c>
      <c r="W23" s="19" t="s">
        <v>28</v>
      </c>
    </row>
    <row r="24" spans="1:23" ht="15">
      <c r="A24" s="53">
        <f t="shared" si="2"/>
        <v>18</v>
      </c>
      <c r="B24" s="44">
        <v>1691691</v>
      </c>
      <c r="C24" s="44" t="s">
        <v>152</v>
      </c>
      <c r="D24" s="44" t="s">
        <v>153</v>
      </c>
      <c r="E24" s="44" t="s">
        <v>97</v>
      </c>
      <c r="F24" s="18">
        <v>58</v>
      </c>
      <c r="G24" s="18" t="s">
        <v>5</v>
      </c>
      <c r="H24" s="18">
        <v>62</v>
      </c>
      <c r="I24" s="18" t="s">
        <v>6</v>
      </c>
      <c r="J24" s="19"/>
      <c r="K24" s="19"/>
      <c r="L24" s="19"/>
      <c r="M24" s="19"/>
      <c r="N24" s="18">
        <v>50</v>
      </c>
      <c r="O24" s="18" t="s">
        <v>6</v>
      </c>
      <c r="P24" s="18">
        <v>40</v>
      </c>
      <c r="Q24" s="18" t="s">
        <v>7</v>
      </c>
      <c r="R24" s="18">
        <v>42</v>
      </c>
      <c r="S24" s="18" t="s">
        <v>7</v>
      </c>
      <c r="T24" s="19">
        <f t="shared" si="0"/>
        <v>252</v>
      </c>
      <c r="U24" s="19">
        <f t="shared" si="1"/>
        <v>50.4</v>
      </c>
      <c r="V24" s="19" t="s">
        <v>128</v>
      </c>
      <c r="W24" s="19" t="s">
        <v>28</v>
      </c>
    </row>
    <row r="25" spans="1:23" ht="15">
      <c r="A25" s="53">
        <f t="shared" si="2"/>
        <v>19</v>
      </c>
      <c r="B25" s="58">
        <v>1691685</v>
      </c>
      <c r="C25" s="58" t="s">
        <v>147</v>
      </c>
      <c r="D25" s="58" t="s">
        <v>148</v>
      </c>
      <c r="E25" s="58" t="s">
        <v>91</v>
      </c>
      <c r="F25" s="55">
        <v>77</v>
      </c>
      <c r="G25" s="55" t="s">
        <v>3</v>
      </c>
      <c r="H25" s="55">
        <v>69</v>
      </c>
      <c r="I25" s="55" t="s">
        <v>5</v>
      </c>
      <c r="J25" s="57"/>
      <c r="K25" s="57"/>
      <c r="L25" s="57"/>
      <c r="M25" s="57"/>
      <c r="N25" s="55">
        <v>58</v>
      </c>
      <c r="O25" s="55" t="s">
        <v>5</v>
      </c>
      <c r="P25" s="55">
        <v>46</v>
      </c>
      <c r="Q25" s="55" t="s">
        <v>7</v>
      </c>
      <c r="R25" s="55">
        <v>54</v>
      </c>
      <c r="S25" s="55" t="s">
        <v>0</v>
      </c>
      <c r="T25" s="57">
        <f t="shared" si="0"/>
        <v>304</v>
      </c>
      <c r="U25" s="57">
        <f t="shared" si="1"/>
        <v>60.8</v>
      </c>
      <c r="V25" s="57" t="s">
        <v>128</v>
      </c>
      <c r="W25" s="57" t="s">
        <v>27</v>
      </c>
    </row>
    <row r="26" spans="1:23" ht="15">
      <c r="A26" s="53">
        <f t="shared" si="2"/>
        <v>20</v>
      </c>
      <c r="B26" s="58">
        <v>1691700</v>
      </c>
      <c r="C26" s="58" t="s">
        <v>147</v>
      </c>
      <c r="D26" s="58" t="s">
        <v>151</v>
      </c>
      <c r="E26" s="58" t="s">
        <v>105</v>
      </c>
      <c r="F26" s="55">
        <v>67</v>
      </c>
      <c r="G26" s="55" t="s">
        <v>0</v>
      </c>
      <c r="H26" s="55">
        <v>72</v>
      </c>
      <c r="I26" s="55" t="s">
        <v>5</v>
      </c>
      <c r="J26" s="57"/>
      <c r="K26" s="57"/>
      <c r="L26" s="57"/>
      <c r="M26" s="57"/>
      <c r="N26" s="55">
        <v>70</v>
      </c>
      <c r="O26" s="55" t="s">
        <v>3</v>
      </c>
      <c r="P26" s="55">
        <v>56</v>
      </c>
      <c r="Q26" s="55" t="s">
        <v>5</v>
      </c>
      <c r="R26" s="55">
        <v>43</v>
      </c>
      <c r="S26" s="55" t="s">
        <v>7</v>
      </c>
      <c r="T26" s="57">
        <f t="shared" si="0"/>
        <v>308</v>
      </c>
      <c r="U26" s="57">
        <f t="shared" si="1"/>
        <v>61.6</v>
      </c>
      <c r="V26" s="57" t="s">
        <v>128</v>
      </c>
      <c r="W26" s="57" t="s">
        <v>27</v>
      </c>
    </row>
    <row r="27" spans="1:23" ht="15">
      <c r="A27" s="53">
        <f t="shared" si="2"/>
        <v>21</v>
      </c>
      <c r="B27" s="58">
        <v>1691695</v>
      </c>
      <c r="C27" s="58" t="s">
        <v>147</v>
      </c>
      <c r="D27" s="58" t="s">
        <v>151</v>
      </c>
      <c r="E27" s="58" t="s">
        <v>106</v>
      </c>
      <c r="F27" s="55">
        <v>78</v>
      </c>
      <c r="G27" s="55" t="s">
        <v>3</v>
      </c>
      <c r="H27" s="55">
        <v>72</v>
      </c>
      <c r="I27" s="55" t="s">
        <v>5</v>
      </c>
      <c r="J27" s="57"/>
      <c r="K27" s="57"/>
      <c r="L27" s="57"/>
      <c r="M27" s="57"/>
      <c r="N27" s="55">
        <v>63</v>
      </c>
      <c r="O27" s="55" t="s">
        <v>0</v>
      </c>
      <c r="P27" s="55">
        <v>52</v>
      </c>
      <c r="Q27" s="55" t="s">
        <v>6</v>
      </c>
      <c r="R27" s="55">
        <v>54</v>
      </c>
      <c r="S27" s="55" t="s">
        <v>0</v>
      </c>
      <c r="T27" s="57">
        <f t="shared" si="0"/>
        <v>319</v>
      </c>
      <c r="U27" s="57">
        <f t="shared" si="1"/>
        <v>63.8</v>
      </c>
      <c r="V27" s="57" t="s">
        <v>128</v>
      </c>
      <c r="W27" s="57" t="s">
        <v>27</v>
      </c>
    </row>
    <row r="28" spans="1:23" ht="15">
      <c r="A28" s="53">
        <f t="shared" si="2"/>
        <v>22</v>
      </c>
      <c r="B28" s="58">
        <v>1691719</v>
      </c>
      <c r="C28" s="58" t="s">
        <v>152</v>
      </c>
      <c r="D28" s="58" t="s">
        <v>148</v>
      </c>
      <c r="E28" s="58" t="s">
        <v>117</v>
      </c>
      <c r="F28" s="55">
        <v>78</v>
      </c>
      <c r="G28" s="55" t="s">
        <v>3</v>
      </c>
      <c r="H28" s="55">
        <v>69</v>
      </c>
      <c r="I28" s="55" t="s">
        <v>5</v>
      </c>
      <c r="J28" s="57"/>
      <c r="K28" s="57"/>
      <c r="L28" s="57"/>
      <c r="M28" s="57"/>
      <c r="N28" s="55">
        <v>46</v>
      </c>
      <c r="O28" s="55" t="s">
        <v>7</v>
      </c>
      <c r="P28" s="55">
        <v>66</v>
      </c>
      <c r="Q28" s="55" t="s">
        <v>0</v>
      </c>
      <c r="R28" s="55">
        <v>49</v>
      </c>
      <c r="S28" s="55" t="s">
        <v>0</v>
      </c>
      <c r="T28" s="57">
        <f t="shared" si="0"/>
        <v>308</v>
      </c>
      <c r="U28" s="57">
        <f t="shared" si="1"/>
        <v>61.6</v>
      </c>
      <c r="V28" s="57" t="s">
        <v>128</v>
      </c>
      <c r="W28" s="57" t="s">
        <v>27</v>
      </c>
    </row>
    <row r="29" spans="1:23" ht="15">
      <c r="A29" s="53">
        <f t="shared" si="2"/>
        <v>23</v>
      </c>
      <c r="B29" s="58">
        <v>1691709</v>
      </c>
      <c r="C29" s="58" t="s">
        <v>152</v>
      </c>
      <c r="D29" s="58" t="s">
        <v>148</v>
      </c>
      <c r="E29" s="58" t="s">
        <v>115</v>
      </c>
      <c r="F29" s="55">
        <v>72</v>
      </c>
      <c r="G29" s="55" t="s">
        <v>0</v>
      </c>
      <c r="H29" s="55">
        <v>76</v>
      </c>
      <c r="I29" s="55" t="s">
        <v>0</v>
      </c>
      <c r="J29" s="57"/>
      <c r="K29" s="57"/>
      <c r="L29" s="57"/>
      <c r="M29" s="57"/>
      <c r="N29" s="55">
        <v>66</v>
      </c>
      <c r="O29" s="55" t="s">
        <v>0</v>
      </c>
      <c r="P29" s="55">
        <v>43</v>
      </c>
      <c r="Q29" s="55" t="s">
        <v>7</v>
      </c>
      <c r="R29" s="55">
        <v>53</v>
      </c>
      <c r="S29" s="55" t="s">
        <v>5</v>
      </c>
      <c r="T29" s="57">
        <f t="shared" si="0"/>
        <v>310</v>
      </c>
      <c r="U29" s="57">
        <f t="shared" si="1"/>
        <v>62</v>
      </c>
      <c r="V29" s="57" t="s">
        <v>128</v>
      </c>
      <c r="W29" s="57" t="s">
        <v>27</v>
      </c>
    </row>
    <row r="30" spans="1:23" ht="15">
      <c r="A30" s="53">
        <f t="shared" si="2"/>
        <v>24</v>
      </c>
      <c r="B30" s="58">
        <v>1691688</v>
      </c>
      <c r="C30" s="58" t="s">
        <v>152</v>
      </c>
      <c r="D30" s="58" t="s">
        <v>148</v>
      </c>
      <c r="E30" s="58" t="s">
        <v>94</v>
      </c>
      <c r="F30" s="55">
        <v>75</v>
      </c>
      <c r="G30" s="55" t="s">
        <v>3</v>
      </c>
      <c r="H30" s="55">
        <v>80</v>
      </c>
      <c r="I30" s="55" t="s">
        <v>0</v>
      </c>
      <c r="J30" s="57"/>
      <c r="K30" s="57"/>
      <c r="L30" s="57"/>
      <c r="M30" s="57"/>
      <c r="N30" s="55">
        <v>52</v>
      </c>
      <c r="O30" s="55" t="s">
        <v>6</v>
      </c>
      <c r="P30" s="55">
        <v>53</v>
      </c>
      <c r="Q30" s="55" t="s">
        <v>6</v>
      </c>
      <c r="R30" s="55">
        <v>62</v>
      </c>
      <c r="S30" s="55" t="s">
        <v>3</v>
      </c>
      <c r="T30" s="57">
        <f t="shared" si="0"/>
        <v>322</v>
      </c>
      <c r="U30" s="57">
        <f t="shared" si="1"/>
        <v>64.4</v>
      </c>
      <c r="V30" s="57" t="s">
        <v>128</v>
      </c>
      <c r="W30" s="57" t="s">
        <v>27</v>
      </c>
    </row>
    <row r="31" spans="1:23" ht="15">
      <c r="A31" s="53">
        <f t="shared" si="2"/>
        <v>25</v>
      </c>
      <c r="B31" s="58">
        <v>1691705</v>
      </c>
      <c r="C31" s="58" t="s">
        <v>152</v>
      </c>
      <c r="D31" s="58" t="s">
        <v>148</v>
      </c>
      <c r="E31" s="58" t="s">
        <v>111</v>
      </c>
      <c r="F31" s="55">
        <v>83</v>
      </c>
      <c r="G31" s="55" t="s">
        <v>1</v>
      </c>
      <c r="H31" s="55">
        <v>78</v>
      </c>
      <c r="I31" s="55" t="s">
        <v>0</v>
      </c>
      <c r="J31" s="57"/>
      <c r="K31" s="57"/>
      <c r="L31" s="57"/>
      <c r="M31" s="57"/>
      <c r="N31" s="55">
        <v>61</v>
      </c>
      <c r="O31" s="55" t="s">
        <v>0</v>
      </c>
      <c r="P31" s="55">
        <v>52</v>
      </c>
      <c r="Q31" s="55" t="s">
        <v>6</v>
      </c>
      <c r="R31" s="55">
        <v>49</v>
      </c>
      <c r="S31" s="55" t="s">
        <v>6</v>
      </c>
      <c r="T31" s="57">
        <f t="shared" si="0"/>
        <v>323</v>
      </c>
      <c r="U31" s="57">
        <f t="shared" si="1"/>
        <v>64.6</v>
      </c>
      <c r="V31" s="57" t="s">
        <v>128</v>
      </c>
      <c r="W31" s="57" t="s">
        <v>27</v>
      </c>
    </row>
    <row r="32" spans="1:23" ht="15">
      <c r="A32" s="53">
        <f t="shared" si="2"/>
        <v>26</v>
      </c>
      <c r="B32" s="58">
        <v>1691703</v>
      </c>
      <c r="C32" s="58" t="s">
        <v>152</v>
      </c>
      <c r="D32" s="58" t="s">
        <v>148</v>
      </c>
      <c r="E32" s="58" t="s">
        <v>109</v>
      </c>
      <c r="F32" s="55">
        <v>71</v>
      </c>
      <c r="G32" s="55" t="s">
        <v>0</v>
      </c>
      <c r="H32" s="55"/>
      <c r="I32" s="55"/>
      <c r="J32" s="57">
        <v>61</v>
      </c>
      <c r="K32" s="57" t="s">
        <v>0</v>
      </c>
      <c r="L32" s="57"/>
      <c r="M32" s="57"/>
      <c r="N32" s="55">
        <v>81</v>
      </c>
      <c r="O32" s="55" t="s">
        <v>1</v>
      </c>
      <c r="P32" s="55">
        <v>70</v>
      </c>
      <c r="Q32" s="55" t="s">
        <v>3</v>
      </c>
      <c r="R32" s="55">
        <v>55</v>
      </c>
      <c r="S32" s="55" t="s">
        <v>0</v>
      </c>
      <c r="T32" s="57">
        <f t="shared" si="0"/>
        <v>338</v>
      </c>
      <c r="U32" s="57">
        <f t="shared" si="1"/>
        <v>67.6</v>
      </c>
      <c r="V32" s="57" t="s">
        <v>128</v>
      </c>
      <c r="W32" s="57" t="s">
        <v>27</v>
      </c>
    </row>
    <row r="33" spans="1:23" ht="15">
      <c r="A33" s="53">
        <f t="shared" si="2"/>
        <v>27</v>
      </c>
      <c r="B33" s="58">
        <v>1691701</v>
      </c>
      <c r="C33" s="58" t="s">
        <v>152</v>
      </c>
      <c r="D33" s="58" t="s">
        <v>148</v>
      </c>
      <c r="E33" s="58" t="s">
        <v>107</v>
      </c>
      <c r="F33" s="55">
        <v>82</v>
      </c>
      <c r="G33" s="55" t="s">
        <v>1</v>
      </c>
      <c r="H33" s="55"/>
      <c r="I33" s="55"/>
      <c r="J33" s="57">
        <v>76</v>
      </c>
      <c r="K33" s="57" t="s">
        <v>1</v>
      </c>
      <c r="L33" s="57"/>
      <c r="M33" s="57"/>
      <c r="N33" s="55">
        <v>66</v>
      </c>
      <c r="O33" s="55" t="s">
        <v>0</v>
      </c>
      <c r="P33" s="55">
        <v>58</v>
      </c>
      <c r="Q33" s="55" t="s">
        <v>5</v>
      </c>
      <c r="R33" s="55">
        <v>66</v>
      </c>
      <c r="S33" s="55" t="s">
        <v>3</v>
      </c>
      <c r="T33" s="57">
        <f t="shared" si="0"/>
        <v>348</v>
      </c>
      <c r="U33" s="57">
        <f t="shared" si="1"/>
        <v>69.6</v>
      </c>
      <c r="V33" s="57" t="s">
        <v>128</v>
      </c>
      <c r="W33" s="57" t="s">
        <v>27</v>
      </c>
    </row>
    <row r="34" spans="1:23" ht="15">
      <c r="A34" s="53">
        <f t="shared" si="2"/>
        <v>28</v>
      </c>
      <c r="B34" s="58">
        <v>1691717</v>
      </c>
      <c r="C34" s="58" t="s">
        <v>152</v>
      </c>
      <c r="D34" s="58" t="s">
        <v>148</v>
      </c>
      <c r="E34" s="58" t="s">
        <v>124</v>
      </c>
      <c r="F34" s="55">
        <v>87</v>
      </c>
      <c r="G34" s="55" t="s">
        <v>2</v>
      </c>
      <c r="H34" s="55"/>
      <c r="I34" s="55"/>
      <c r="J34" s="57">
        <v>68</v>
      </c>
      <c r="K34" s="57" t="s">
        <v>3</v>
      </c>
      <c r="L34" s="57"/>
      <c r="M34" s="57"/>
      <c r="N34" s="55">
        <v>75</v>
      </c>
      <c r="O34" s="55" t="s">
        <v>3</v>
      </c>
      <c r="P34" s="55">
        <v>59</v>
      </c>
      <c r="Q34" s="55" t="s">
        <v>5</v>
      </c>
      <c r="R34" s="55">
        <v>78</v>
      </c>
      <c r="S34" s="55" t="s">
        <v>2</v>
      </c>
      <c r="T34" s="57">
        <f t="shared" si="0"/>
        <v>367</v>
      </c>
      <c r="U34" s="57">
        <f t="shared" si="1"/>
        <v>73.4</v>
      </c>
      <c r="V34" s="57" t="s">
        <v>128</v>
      </c>
      <c r="W34" s="57" t="s">
        <v>27</v>
      </c>
    </row>
    <row r="35" spans="1:23" ht="15">
      <c r="A35" s="53">
        <f t="shared" si="2"/>
        <v>29</v>
      </c>
      <c r="B35" s="58">
        <v>1691706</v>
      </c>
      <c r="C35" s="58" t="s">
        <v>152</v>
      </c>
      <c r="D35" s="58" t="s">
        <v>148</v>
      </c>
      <c r="E35" s="58" t="s">
        <v>112</v>
      </c>
      <c r="F35" s="55">
        <v>82</v>
      </c>
      <c r="G35" s="55" t="s">
        <v>1</v>
      </c>
      <c r="H35" s="55"/>
      <c r="I35" s="55"/>
      <c r="J35" s="57"/>
      <c r="K35" s="57"/>
      <c r="L35" s="57">
        <v>91</v>
      </c>
      <c r="M35" s="57" t="s">
        <v>2</v>
      </c>
      <c r="N35" s="55">
        <v>90</v>
      </c>
      <c r="O35" s="55" t="s">
        <v>2</v>
      </c>
      <c r="P35" s="55">
        <v>69</v>
      </c>
      <c r="Q35" s="55" t="s">
        <v>3</v>
      </c>
      <c r="R35" s="55">
        <v>53</v>
      </c>
      <c r="S35" s="55" t="s">
        <v>5</v>
      </c>
      <c r="T35" s="57">
        <f t="shared" si="0"/>
        <v>385</v>
      </c>
      <c r="U35" s="57">
        <f t="shared" si="1"/>
        <v>77</v>
      </c>
      <c r="V35" s="57" t="s">
        <v>128</v>
      </c>
      <c r="W35" s="57" t="s">
        <v>27</v>
      </c>
    </row>
    <row r="36" spans="1:23" ht="15">
      <c r="A36" s="53">
        <f t="shared" si="2"/>
        <v>30</v>
      </c>
      <c r="B36" s="58">
        <v>1691718</v>
      </c>
      <c r="C36" s="58" t="s">
        <v>152</v>
      </c>
      <c r="D36" s="58" t="s">
        <v>148</v>
      </c>
      <c r="E36" s="58" t="s">
        <v>125</v>
      </c>
      <c r="F36" s="55">
        <v>85</v>
      </c>
      <c r="G36" s="55" t="s">
        <v>2</v>
      </c>
      <c r="H36" s="55">
        <v>91</v>
      </c>
      <c r="I36" s="55" t="s">
        <v>2</v>
      </c>
      <c r="J36" s="57"/>
      <c r="K36" s="57"/>
      <c r="L36" s="57"/>
      <c r="M36" s="57"/>
      <c r="N36" s="55">
        <v>84</v>
      </c>
      <c r="O36" s="55" t="s">
        <v>1</v>
      </c>
      <c r="P36" s="55">
        <v>66</v>
      </c>
      <c r="Q36" s="55" t="s">
        <v>0</v>
      </c>
      <c r="R36" s="55">
        <v>59</v>
      </c>
      <c r="S36" s="55" t="s">
        <v>0</v>
      </c>
      <c r="T36" s="57">
        <f t="shared" si="0"/>
        <v>385</v>
      </c>
      <c r="U36" s="57">
        <f t="shared" si="1"/>
        <v>77</v>
      </c>
      <c r="V36" s="57" t="s">
        <v>128</v>
      </c>
      <c r="W36" s="57" t="s">
        <v>27</v>
      </c>
    </row>
    <row r="37" spans="1:23" ht="15">
      <c r="A37" s="53">
        <f t="shared" si="2"/>
        <v>31</v>
      </c>
      <c r="B37" s="58">
        <v>1691710</v>
      </c>
      <c r="C37" s="58" t="s">
        <v>152</v>
      </c>
      <c r="D37" s="58" t="s">
        <v>149</v>
      </c>
      <c r="E37" s="58" t="s">
        <v>116</v>
      </c>
      <c r="F37" s="55">
        <v>68</v>
      </c>
      <c r="G37" s="55" t="s">
        <v>0</v>
      </c>
      <c r="H37" s="55">
        <v>87</v>
      </c>
      <c r="I37" s="55" t="s">
        <v>1</v>
      </c>
      <c r="J37" s="57"/>
      <c r="K37" s="57"/>
      <c r="L37" s="57"/>
      <c r="M37" s="57"/>
      <c r="N37" s="55">
        <v>50</v>
      </c>
      <c r="O37" s="55" t="s">
        <v>6</v>
      </c>
      <c r="P37" s="55">
        <v>43</v>
      </c>
      <c r="Q37" s="55" t="s">
        <v>7</v>
      </c>
      <c r="R37" s="55">
        <v>55</v>
      </c>
      <c r="S37" s="55" t="s">
        <v>0</v>
      </c>
      <c r="T37" s="57">
        <f t="shared" si="0"/>
        <v>303</v>
      </c>
      <c r="U37" s="57">
        <f t="shared" si="1"/>
        <v>60.6</v>
      </c>
      <c r="V37" s="57" t="s">
        <v>128</v>
      </c>
      <c r="W37" s="57" t="s">
        <v>27</v>
      </c>
    </row>
    <row r="38" spans="1:23" ht="15">
      <c r="A38" s="53">
        <f t="shared" si="2"/>
        <v>32</v>
      </c>
      <c r="B38" s="58">
        <v>1691696</v>
      </c>
      <c r="C38" s="58" t="s">
        <v>152</v>
      </c>
      <c r="D38" s="58" t="s">
        <v>149</v>
      </c>
      <c r="E38" s="58" t="s">
        <v>101</v>
      </c>
      <c r="F38" s="55">
        <v>77</v>
      </c>
      <c r="G38" s="55" t="s">
        <v>3</v>
      </c>
      <c r="H38" s="55">
        <v>83</v>
      </c>
      <c r="I38" s="55" t="s">
        <v>3</v>
      </c>
      <c r="J38" s="57"/>
      <c r="K38" s="57"/>
      <c r="L38" s="57"/>
      <c r="M38" s="57"/>
      <c r="N38" s="55">
        <v>76</v>
      </c>
      <c r="O38" s="55" t="s">
        <v>1</v>
      </c>
      <c r="P38" s="55">
        <v>67</v>
      </c>
      <c r="Q38" s="55" t="s">
        <v>0</v>
      </c>
      <c r="R38" s="55">
        <v>63</v>
      </c>
      <c r="S38" s="55" t="s">
        <v>3</v>
      </c>
      <c r="T38" s="57">
        <f t="shared" si="0"/>
        <v>366</v>
      </c>
      <c r="U38" s="57">
        <f t="shared" si="1"/>
        <v>73.2</v>
      </c>
      <c r="V38" s="57" t="s">
        <v>128</v>
      </c>
      <c r="W38" s="57" t="s">
        <v>27</v>
      </c>
    </row>
    <row r="39" spans="1:23" ht="15">
      <c r="A39" s="53">
        <f t="shared" si="2"/>
        <v>33</v>
      </c>
      <c r="B39" s="58">
        <v>1691708</v>
      </c>
      <c r="C39" s="58" t="s">
        <v>152</v>
      </c>
      <c r="D39" s="58" t="s">
        <v>149</v>
      </c>
      <c r="E39" s="58" t="s">
        <v>114</v>
      </c>
      <c r="F39" s="55">
        <v>85</v>
      </c>
      <c r="G39" s="55" t="s">
        <v>2</v>
      </c>
      <c r="H39" s="55">
        <v>82</v>
      </c>
      <c r="I39" s="55" t="s">
        <v>3</v>
      </c>
      <c r="J39" s="57"/>
      <c r="K39" s="57"/>
      <c r="L39" s="57"/>
      <c r="M39" s="57"/>
      <c r="N39" s="55">
        <v>87</v>
      </c>
      <c r="O39" s="55" t="s">
        <v>2</v>
      </c>
      <c r="P39" s="55">
        <v>56</v>
      </c>
      <c r="Q39" s="55" t="s">
        <v>5</v>
      </c>
      <c r="R39" s="55">
        <v>67</v>
      </c>
      <c r="S39" s="55" t="s">
        <v>1</v>
      </c>
      <c r="T39" s="57">
        <f t="shared" si="0"/>
        <v>377</v>
      </c>
      <c r="U39" s="57">
        <f t="shared" si="1"/>
        <v>75.4</v>
      </c>
      <c r="V39" s="57" t="s">
        <v>128</v>
      </c>
      <c r="W39" s="57" t="s">
        <v>27</v>
      </c>
    </row>
    <row r="40" spans="1:23" ht="15">
      <c r="A40" s="53">
        <f t="shared" si="2"/>
        <v>34</v>
      </c>
      <c r="B40" s="58">
        <v>1691698</v>
      </c>
      <c r="C40" s="58" t="s">
        <v>152</v>
      </c>
      <c r="D40" s="58" t="s">
        <v>149</v>
      </c>
      <c r="E40" s="58" t="s">
        <v>103</v>
      </c>
      <c r="F40" s="55">
        <v>88</v>
      </c>
      <c r="G40" s="55" t="s">
        <v>2</v>
      </c>
      <c r="H40" s="55"/>
      <c r="I40" s="55"/>
      <c r="J40" s="57">
        <v>64</v>
      </c>
      <c r="K40" s="57" t="s">
        <v>3</v>
      </c>
      <c r="L40" s="57"/>
      <c r="M40" s="57"/>
      <c r="N40" s="55">
        <v>81</v>
      </c>
      <c r="O40" s="55" t="s">
        <v>1</v>
      </c>
      <c r="P40" s="55">
        <v>72</v>
      </c>
      <c r="Q40" s="55" t="s">
        <v>3</v>
      </c>
      <c r="R40" s="55">
        <v>73</v>
      </c>
      <c r="S40" s="55" t="s">
        <v>1</v>
      </c>
      <c r="T40" s="57">
        <f t="shared" si="0"/>
        <v>378</v>
      </c>
      <c r="U40" s="57">
        <f t="shared" si="1"/>
        <v>75.6</v>
      </c>
      <c r="V40" s="57" t="s">
        <v>128</v>
      </c>
      <c r="W40" s="57" t="s">
        <v>27</v>
      </c>
    </row>
    <row r="41" spans="1:23" ht="15">
      <c r="A41" s="53">
        <f t="shared" si="2"/>
        <v>35</v>
      </c>
      <c r="B41" s="8">
        <v>1691712</v>
      </c>
      <c r="C41" s="8" t="s">
        <v>147</v>
      </c>
      <c r="D41" s="8" t="s">
        <v>149</v>
      </c>
      <c r="E41" s="8" t="s">
        <v>120</v>
      </c>
      <c r="F41" s="9">
        <v>86</v>
      </c>
      <c r="G41" s="9" t="s">
        <v>2</v>
      </c>
      <c r="H41" s="9"/>
      <c r="I41" s="9"/>
      <c r="J41" s="6">
        <v>70</v>
      </c>
      <c r="K41" s="6" t="s">
        <v>3</v>
      </c>
      <c r="L41" s="6"/>
      <c r="M41" s="6"/>
      <c r="N41" s="9">
        <v>95</v>
      </c>
      <c r="O41" s="9" t="s">
        <v>4</v>
      </c>
      <c r="P41" s="9">
        <v>79</v>
      </c>
      <c r="Q41" s="9" t="s">
        <v>1</v>
      </c>
      <c r="R41" s="9">
        <v>73</v>
      </c>
      <c r="S41" s="9" t="s">
        <v>1</v>
      </c>
      <c r="T41" s="6">
        <f t="shared" si="0"/>
        <v>403</v>
      </c>
      <c r="U41" s="6">
        <f t="shared" si="1"/>
        <v>80.6</v>
      </c>
      <c r="V41" s="6" t="s">
        <v>128</v>
      </c>
      <c r="W41" s="6" t="s">
        <v>27</v>
      </c>
    </row>
    <row r="42" spans="1:23" ht="15">
      <c r="A42" s="53">
        <f t="shared" si="2"/>
        <v>36</v>
      </c>
      <c r="B42" s="8">
        <v>1691702</v>
      </c>
      <c r="C42" s="8" t="s">
        <v>152</v>
      </c>
      <c r="D42" s="8" t="s">
        <v>148</v>
      </c>
      <c r="E42" s="8" t="s">
        <v>108</v>
      </c>
      <c r="F42" s="9">
        <v>81</v>
      </c>
      <c r="G42" s="9" t="s">
        <v>1</v>
      </c>
      <c r="H42" s="9"/>
      <c r="I42" s="9"/>
      <c r="J42" s="6"/>
      <c r="K42" s="6"/>
      <c r="L42" s="6">
        <v>88</v>
      </c>
      <c r="M42" s="6" t="s">
        <v>1</v>
      </c>
      <c r="N42" s="9">
        <v>95</v>
      </c>
      <c r="O42" s="9" t="s">
        <v>4</v>
      </c>
      <c r="P42" s="9">
        <v>72</v>
      </c>
      <c r="Q42" s="9" t="s">
        <v>3</v>
      </c>
      <c r="R42" s="9">
        <v>76</v>
      </c>
      <c r="S42" s="9" t="s">
        <v>2</v>
      </c>
      <c r="T42" s="6">
        <f t="shared" si="0"/>
        <v>412</v>
      </c>
      <c r="U42" s="6">
        <f t="shared" si="1"/>
        <v>82.4</v>
      </c>
      <c r="V42" s="6" t="s">
        <v>128</v>
      </c>
      <c r="W42" s="6" t="s">
        <v>27</v>
      </c>
    </row>
    <row r="43" spans="1:23" ht="15">
      <c r="A43" s="53">
        <f t="shared" si="2"/>
        <v>37</v>
      </c>
      <c r="B43" s="8">
        <v>1691699</v>
      </c>
      <c r="C43" s="8" t="s">
        <v>152</v>
      </c>
      <c r="D43" s="8" t="s">
        <v>149</v>
      </c>
      <c r="E43" s="8" t="s">
        <v>104</v>
      </c>
      <c r="F43" s="9">
        <v>83</v>
      </c>
      <c r="G43" s="9" t="s">
        <v>1</v>
      </c>
      <c r="H43" s="9">
        <v>84</v>
      </c>
      <c r="I43" s="9" t="s">
        <v>3</v>
      </c>
      <c r="J43" s="6"/>
      <c r="K43" s="6"/>
      <c r="L43" s="6"/>
      <c r="M43" s="6"/>
      <c r="N43" s="9">
        <v>82</v>
      </c>
      <c r="O43" s="9" t="s">
        <v>1</v>
      </c>
      <c r="P43" s="9">
        <v>84</v>
      </c>
      <c r="Q43" s="9" t="s">
        <v>2</v>
      </c>
      <c r="R43" s="9">
        <v>79</v>
      </c>
      <c r="S43" s="9" t="s">
        <v>2</v>
      </c>
      <c r="T43" s="6">
        <f t="shared" si="0"/>
        <v>412</v>
      </c>
      <c r="U43" s="6">
        <f t="shared" si="1"/>
        <v>82.4</v>
      </c>
      <c r="V43" s="6" t="s">
        <v>128</v>
      </c>
      <c r="W43" s="6" t="s">
        <v>27</v>
      </c>
    </row>
    <row r="44" spans="2:23" ht="15">
      <c r="B44" s="10"/>
      <c r="C44" s="10"/>
      <c r="D44" s="10"/>
      <c r="E44" s="11" t="s">
        <v>48</v>
      </c>
      <c r="F44" s="12">
        <f>SUM(F7:F43)</f>
        <v>2604</v>
      </c>
      <c r="H44" s="12">
        <f>SUM(H7:H43)</f>
        <v>1588</v>
      </c>
      <c r="I44" s="12"/>
      <c r="J44" s="12">
        <f>SUM(J7:J43)</f>
        <v>613</v>
      </c>
      <c r="K44" s="12"/>
      <c r="L44" s="12">
        <f>SUM(L7:L43)</f>
        <v>241</v>
      </c>
      <c r="M44" s="12"/>
      <c r="N44" s="12">
        <f>SUM(N7:N43)</f>
        <v>2138</v>
      </c>
      <c r="O44" s="12"/>
      <c r="P44" s="12">
        <f>SUM(P7:P43)</f>
        <v>1880</v>
      </c>
      <c r="Q44" s="12"/>
      <c r="R44" s="12">
        <f>SUM(R7:R43)</f>
        <v>2036</v>
      </c>
      <c r="S44" s="12"/>
      <c r="T44" s="12"/>
      <c r="U44" s="12"/>
      <c r="V44" s="12"/>
      <c r="W44" s="12"/>
    </row>
    <row r="45" spans="2:23" ht="15">
      <c r="B45" s="10"/>
      <c r="C45" s="10"/>
      <c r="D45" s="10"/>
      <c r="E45" s="11"/>
      <c r="F45" s="12">
        <f>+F44/37</f>
        <v>70.37837837837837</v>
      </c>
      <c r="G45" s="12"/>
      <c r="H45" s="12">
        <f>+H44/23</f>
        <v>69.04347826086956</v>
      </c>
      <c r="I45" s="12"/>
      <c r="J45" s="12">
        <f>+J44/11</f>
        <v>55.72727272727273</v>
      </c>
      <c r="K45" s="12"/>
      <c r="L45" s="12">
        <f>+L44/3</f>
        <v>80.33333333333333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2:23" ht="15">
      <c r="B46" s="10"/>
      <c r="C46" s="10"/>
      <c r="D46" s="10"/>
      <c r="E46" s="11" t="s">
        <v>41</v>
      </c>
      <c r="F46" s="12">
        <f>+Science!D43</f>
        <v>2762</v>
      </c>
      <c r="G46" s="12"/>
      <c r="H46" s="12">
        <f>+Science!F43</f>
        <v>1769</v>
      </c>
      <c r="I46" s="12"/>
      <c r="J46" s="12">
        <f>+Science!L43</f>
        <v>1968</v>
      </c>
      <c r="K46" s="12"/>
      <c r="L46" s="12">
        <f>+Science!H43</f>
        <v>1177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2:23" ht="15">
      <c r="B47" s="10"/>
      <c r="C47" s="10"/>
      <c r="D47" s="10"/>
      <c r="E47" s="11" t="s">
        <v>46</v>
      </c>
      <c r="F47" s="12">
        <f>+F44+F46</f>
        <v>5366</v>
      </c>
      <c r="G47" s="12"/>
      <c r="H47" s="12">
        <f>+H44+H46</f>
        <v>3357</v>
      </c>
      <c r="I47" s="12"/>
      <c r="J47" s="12">
        <f>+J44+J46</f>
        <v>2581</v>
      </c>
      <c r="K47" s="12"/>
      <c r="L47" s="12">
        <f>+L44+L46</f>
        <v>1418</v>
      </c>
      <c r="M47" s="12"/>
      <c r="N47" s="12">
        <f>+N44</f>
        <v>2138</v>
      </c>
      <c r="O47" s="12"/>
      <c r="P47" s="12">
        <f>+P44</f>
        <v>1880</v>
      </c>
      <c r="Q47" s="12"/>
      <c r="R47" s="12">
        <f>+R44</f>
        <v>2036</v>
      </c>
      <c r="S47" s="12"/>
      <c r="T47" s="12">
        <f>SUM(T7:T46)</f>
        <v>11100</v>
      </c>
      <c r="U47" s="12"/>
      <c r="V47" s="12"/>
      <c r="W47" s="12"/>
    </row>
    <row r="48" spans="2:23" ht="15">
      <c r="B48" s="10"/>
      <c r="C48" s="10"/>
      <c r="D48" s="10"/>
      <c r="E48" s="11"/>
      <c r="F48" s="12">
        <f>+F47/74</f>
        <v>72.51351351351352</v>
      </c>
      <c r="G48" s="12"/>
      <c r="H48" s="12">
        <f>+H47/46</f>
        <v>72.97826086956522</v>
      </c>
      <c r="I48" s="12"/>
      <c r="J48" s="12">
        <f>+J47/41</f>
        <v>62.951219512195124</v>
      </c>
      <c r="K48" s="12"/>
      <c r="L48" s="46">
        <f>+L47/17</f>
        <v>83.41176470588235</v>
      </c>
      <c r="M48" s="12"/>
      <c r="N48" s="12">
        <f>+N47/37</f>
        <v>57.78378378378378</v>
      </c>
      <c r="O48" s="12"/>
      <c r="P48" s="46">
        <f>+P47/37</f>
        <v>50.810810810810814</v>
      </c>
      <c r="Q48" s="12"/>
      <c r="R48" s="12">
        <f>+R47/37</f>
        <v>55.027027027027025</v>
      </c>
      <c r="S48" s="12"/>
      <c r="T48" s="12">
        <f>+T47/37</f>
        <v>300</v>
      </c>
      <c r="U48" s="12"/>
      <c r="V48" s="12"/>
      <c r="W48" s="12"/>
    </row>
    <row r="49" spans="2:23" ht="15">
      <c r="B49" s="10"/>
      <c r="C49" s="10"/>
      <c r="D49" s="10"/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>
        <f>+T48/5</f>
        <v>60</v>
      </c>
      <c r="U49" s="12"/>
      <c r="V49" s="12"/>
      <c r="W49" s="12"/>
    </row>
    <row r="50" spans="2:23" ht="15">
      <c r="B50" s="2"/>
      <c r="C50" s="2"/>
      <c r="D50" s="2"/>
      <c r="E50" s="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3" ht="15">
      <c r="B51" s="13" t="s">
        <v>29</v>
      </c>
      <c r="C51" s="13"/>
      <c r="D51" s="13"/>
      <c r="E51" s="13"/>
      <c r="F51" s="13"/>
      <c r="G51" s="14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3" ht="15">
      <c r="B52" s="6">
        <v>1</v>
      </c>
      <c r="C52" s="6"/>
      <c r="D52" s="6"/>
      <c r="E52" s="8" t="s">
        <v>104</v>
      </c>
      <c r="F52" s="6">
        <v>82.4</v>
      </c>
      <c r="G52" s="1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>
        <f>+Science!R43+'Comm (DISE BK'!T47</f>
        <v>24229</v>
      </c>
      <c r="U52" s="22"/>
      <c r="V52" s="22"/>
      <c r="W52" s="22"/>
    </row>
    <row r="53" spans="2:23" ht="15">
      <c r="B53" s="6">
        <v>2</v>
      </c>
      <c r="C53" s="6"/>
      <c r="D53" s="6"/>
      <c r="E53" s="8" t="s">
        <v>108</v>
      </c>
      <c r="F53" s="6">
        <v>82.4</v>
      </c>
      <c r="G53" s="1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>
        <f>+T52/74</f>
        <v>327.4189189189189</v>
      </c>
      <c r="U53" s="22"/>
      <c r="V53" s="22"/>
      <c r="W53" s="22"/>
    </row>
    <row r="54" spans="2:23" ht="15">
      <c r="B54" s="6">
        <v>3</v>
      </c>
      <c r="C54" s="6"/>
      <c r="D54" s="6"/>
      <c r="E54" s="8" t="s">
        <v>120</v>
      </c>
      <c r="F54" s="6">
        <v>80.6</v>
      </c>
      <c r="G54" s="1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>
        <f>+T53/5</f>
        <v>65.48378378378378</v>
      </c>
      <c r="U54" s="22"/>
      <c r="V54" s="22"/>
      <c r="W54" s="22"/>
    </row>
    <row r="55" spans="2:23" ht="15">
      <c r="B55" s="12"/>
      <c r="C55" s="12"/>
      <c r="D55" s="12"/>
      <c r="E55" s="15"/>
      <c r="F55" s="12"/>
      <c r="G55" s="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2:15" ht="15">
      <c r="B56" s="16"/>
      <c r="C56" s="16"/>
      <c r="D56" s="16"/>
      <c r="E56" s="16"/>
      <c r="F56" s="17" t="s">
        <v>15</v>
      </c>
      <c r="G56" s="17" t="s">
        <v>43</v>
      </c>
      <c r="H56" s="53" t="s">
        <v>17</v>
      </c>
      <c r="I56" s="53" t="s">
        <v>18</v>
      </c>
      <c r="J56" s="7" t="s">
        <v>44</v>
      </c>
      <c r="K56" s="53" t="s">
        <v>20</v>
      </c>
      <c r="L56" s="53" t="s">
        <v>21</v>
      </c>
      <c r="M56" s="53" t="s">
        <v>36</v>
      </c>
      <c r="N56" s="53" t="s">
        <v>45</v>
      </c>
      <c r="O56" s="53" t="s">
        <v>38</v>
      </c>
    </row>
    <row r="57" spans="5:12" ht="15">
      <c r="E57" s="3" t="s">
        <v>41</v>
      </c>
      <c r="F57" s="53">
        <v>37</v>
      </c>
      <c r="G57" s="53">
        <v>23</v>
      </c>
      <c r="H57" s="53">
        <v>14</v>
      </c>
      <c r="I57" s="53">
        <v>7</v>
      </c>
      <c r="J57" s="53">
        <v>30</v>
      </c>
      <c r="K57" s="53">
        <v>37</v>
      </c>
      <c r="L57" s="53">
        <v>37</v>
      </c>
    </row>
    <row r="58" spans="5:15" ht="15">
      <c r="E58" s="3" t="s">
        <v>42</v>
      </c>
      <c r="F58" s="53">
        <v>37</v>
      </c>
      <c r="G58" s="53">
        <v>23</v>
      </c>
      <c r="H58" s="53">
        <v>3</v>
      </c>
      <c r="J58" s="53">
        <v>11</v>
      </c>
      <c r="M58" s="53">
        <v>37</v>
      </c>
      <c r="N58" s="53">
        <v>37</v>
      </c>
      <c r="O58" s="53">
        <v>37</v>
      </c>
    </row>
    <row r="59" spans="5:15" ht="15">
      <c r="E59" s="3" t="s">
        <v>46</v>
      </c>
      <c r="F59" s="53">
        <f>SUM(F57:F58)</f>
        <v>74</v>
      </c>
      <c r="G59" s="53">
        <f aca="true" t="shared" si="3" ref="G59:O59">SUM(G57:G58)</f>
        <v>46</v>
      </c>
      <c r="H59" s="53">
        <f t="shared" si="3"/>
        <v>17</v>
      </c>
      <c r="I59" s="53">
        <f t="shared" si="3"/>
        <v>7</v>
      </c>
      <c r="J59" s="53">
        <f t="shared" si="3"/>
        <v>41</v>
      </c>
      <c r="K59" s="53">
        <f t="shared" si="3"/>
        <v>37</v>
      </c>
      <c r="L59" s="53">
        <f t="shared" si="3"/>
        <v>37</v>
      </c>
      <c r="M59" s="53">
        <f t="shared" si="3"/>
        <v>37</v>
      </c>
      <c r="N59" s="53">
        <f t="shared" si="3"/>
        <v>37</v>
      </c>
      <c r="O59" s="53">
        <f t="shared" si="3"/>
        <v>37</v>
      </c>
    </row>
  </sheetData>
  <mergeCells count="3">
    <mergeCell ref="B2:W2"/>
    <mergeCell ref="B3:W3"/>
    <mergeCell ref="B4:W4"/>
  </mergeCells>
  <printOptions horizontalCentered="1"/>
  <pageMargins left="0.2" right="0.2" top="0.25" bottom="0.2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kavita</dc:creator>
  <cp:keywords/>
  <dc:description/>
  <cp:lastModifiedBy>KAVITA</cp:lastModifiedBy>
  <cp:lastPrinted>2019-05-21T05:49:47Z</cp:lastPrinted>
  <dcterms:created xsi:type="dcterms:W3CDTF">2016-05-21T06:16:39Z</dcterms:created>
  <dcterms:modified xsi:type="dcterms:W3CDTF">2021-08-03T04:16:17Z</dcterms:modified>
  <cp:category/>
  <cp:version/>
  <cp:contentType/>
  <cp:contentStatus/>
</cp:coreProperties>
</file>