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4240" windowHeight="13140" activeTab="3"/>
  </bookViews>
  <sheets>
    <sheet name="Science" sheetId="2" r:id="rId1"/>
    <sheet name="Comm" sheetId="3" r:id="rId2"/>
    <sheet name="Science (2)" sheetId="20" r:id="rId3"/>
    <sheet name="Comm (2)" sheetId="21" r:id="rId4"/>
    <sheet name="Comm (3)" sheetId="22" r:id="rId5"/>
    <sheet name="Science (3)" sheetId="23" r:id="rId6"/>
    <sheet name="Science (4)" sheetId="24" r:id="rId7"/>
    <sheet name="Comm (4)" sheetId="25" r:id="rId8"/>
  </sheets>
  <definedNames/>
  <calcPr calcId="191029"/>
</workbook>
</file>

<file path=xl/sharedStrings.xml><?xml version="1.0" encoding="utf-8"?>
<sst xmlns="http://schemas.openxmlformats.org/spreadsheetml/2006/main" count="2144" uniqueCount="131">
  <si>
    <t>C1</t>
  </si>
  <si>
    <t>B1</t>
  </si>
  <si>
    <t>A2</t>
  </si>
  <si>
    <t>B2</t>
  </si>
  <si>
    <t>A1</t>
  </si>
  <si>
    <t>C2</t>
  </si>
  <si>
    <t>D1</t>
  </si>
  <si>
    <t>D2</t>
  </si>
  <si>
    <t>RESULT-CBSE CLASS-XIIth ( SCIENCE)</t>
  </si>
  <si>
    <t>083</t>
  </si>
  <si>
    <t>044</t>
  </si>
  <si>
    <t>041</t>
  </si>
  <si>
    <t>042</t>
  </si>
  <si>
    <t>043</t>
  </si>
  <si>
    <t>Roll no</t>
  </si>
  <si>
    <t>Eng</t>
  </si>
  <si>
    <t>Hin</t>
  </si>
  <si>
    <t>Comp</t>
  </si>
  <si>
    <t>Bio</t>
  </si>
  <si>
    <t>Mat</t>
  </si>
  <si>
    <t>Phy</t>
  </si>
  <si>
    <t>Chem</t>
  </si>
  <si>
    <t>Tot</t>
  </si>
  <si>
    <t>Per</t>
  </si>
  <si>
    <t>Result</t>
  </si>
  <si>
    <t>Div</t>
  </si>
  <si>
    <t>Pass</t>
  </si>
  <si>
    <t>I</t>
  </si>
  <si>
    <t>II</t>
  </si>
  <si>
    <t>RANK HOLDERS</t>
  </si>
  <si>
    <t>BAL BHARATI PUBLIC SCHOOL, CRWS NISHATPURA, BHOPAL</t>
  </si>
  <si>
    <t>RESULT-CBSE CLASS-XIIth ( COMMERCE)</t>
  </si>
  <si>
    <t>030</t>
  </si>
  <si>
    <t>054</t>
  </si>
  <si>
    <t>055</t>
  </si>
  <si>
    <t>Name of Candidate</t>
  </si>
  <si>
    <t>Eco</t>
  </si>
  <si>
    <t>Bus</t>
  </si>
  <si>
    <t>Acc</t>
  </si>
  <si>
    <t>BAL BHARATI PUBLIC SCHOOL,CRWS NISHATPURA, BHOPAL.</t>
  </si>
  <si>
    <t>III</t>
  </si>
  <si>
    <t>E</t>
  </si>
  <si>
    <t>Science</t>
  </si>
  <si>
    <t>Commerce</t>
  </si>
  <si>
    <t>Hindi</t>
  </si>
  <si>
    <t>Maths</t>
  </si>
  <si>
    <t>B.St.</t>
  </si>
  <si>
    <t>Total</t>
  </si>
  <si>
    <t>%</t>
  </si>
  <si>
    <t>Comm</t>
  </si>
  <si>
    <t>COMP</t>
  </si>
  <si>
    <t>SESSION-2017-2018</t>
  </si>
  <si>
    <t>Student's Name</t>
  </si>
  <si>
    <t>Aarsh Trivedi</t>
  </si>
  <si>
    <t>Ankit Raghuvanshi</t>
  </si>
  <si>
    <t>Anmol Dogra</t>
  </si>
  <si>
    <t>Chahat Shrivastava</t>
  </si>
  <si>
    <t>Deeksha Tiwari</t>
  </si>
  <si>
    <t>Drishti Patel</t>
  </si>
  <si>
    <t xml:space="preserve">Farhan </t>
  </si>
  <si>
    <t>Harshita Alpuria</t>
  </si>
  <si>
    <t xml:space="preserve">Himanshu Sahu </t>
  </si>
  <si>
    <t>Jahnvi Tripathi</t>
  </si>
  <si>
    <t>Jay Kumar Gawande</t>
  </si>
  <si>
    <t>Jitendra Kumar Yadav</t>
  </si>
  <si>
    <t>Kushagra Gupta</t>
  </si>
  <si>
    <t>Neelesh Rawat</t>
  </si>
  <si>
    <t>Paras Singh</t>
  </si>
  <si>
    <t xml:space="preserve">Prachi Kuril </t>
  </si>
  <si>
    <t>Pragati Kulshrestha</t>
  </si>
  <si>
    <t>Preeti Vishwakarma</t>
  </si>
  <si>
    <t>Rahul Chourasia</t>
  </si>
  <si>
    <t>Raksha Thakur</t>
  </si>
  <si>
    <t>Rishabh Burman</t>
  </si>
  <si>
    <t>Rishabh Tiwari</t>
  </si>
  <si>
    <t>Rishika Sharma</t>
  </si>
  <si>
    <t xml:space="preserve">Shikhar Kapoor </t>
  </si>
  <si>
    <t>Shivani Prajapati</t>
  </si>
  <si>
    <t>Shobhit Kubde</t>
  </si>
  <si>
    <t>Shresth Sahu</t>
  </si>
  <si>
    <t xml:space="preserve">Sneha Singh </t>
  </si>
  <si>
    <t>Somesh Malewar</t>
  </si>
  <si>
    <t>Soumya Deshmukh</t>
  </si>
  <si>
    <t xml:space="preserve">Soumya Dinkar </t>
  </si>
  <si>
    <t>Tanmay Srivastava</t>
  </si>
  <si>
    <t>Vaidik Pratap Singh</t>
  </si>
  <si>
    <t>Vaishnav Yeole</t>
  </si>
  <si>
    <t>Vaishnavi Verma</t>
  </si>
  <si>
    <t>Vedansh Singh</t>
  </si>
  <si>
    <t>Viraj Singh Parihar</t>
  </si>
  <si>
    <t>Vishal Singh Parmar</t>
  </si>
  <si>
    <t xml:space="preserve">Yash Kushwaha </t>
  </si>
  <si>
    <t xml:space="preserve">Yogesh Rai </t>
  </si>
  <si>
    <t>Amaan Khan</t>
  </si>
  <si>
    <t>Aman Nikhar</t>
  </si>
  <si>
    <t xml:space="preserve">Aman Sharma </t>
  </si>
  <si>
    <t xml:space="preserve">Aman Shukla </t>
  </si>
  <si>
    <t>Anoop Kushwaha</t>
  </si>
  <si>
    <t xml:space="preserve">Ayesha Ali </t>
  </si>
  <si>
    <t>Bharat Singh Rajput</t>
  </si>
  <si>
    <t>Brijendra Kumar Ahirwar</t>
  </si>
  <si>
    <t>Deepesh Dhote</t>
  </si>
  <si>
    <t xml:space="preserve">Kumari Harshita </t>
  </si>
  <si>
    <t>Muskan Singh</t>
  </si>
  <si>
    <t>Nabeel Qureshi</t>
  </si>
  <si>
    <t>Nancy Patel</t>
  </si>
  <si>
    <t>Narendra Vishwakarma</t>
  </si>
  <si>
    <t>Poonam Sahu</t>
  </si>
  <si>
    <t>Pranjal Jain</t>
  </si>
  <si>
    <t>Pratibha Dubey</t>
  </si>
  <si>
    <t xml:space="preserve">Priyanka Saini </t>
  </si>
  <si>
    <t xml:space="preserve">S.Vignesh Kumar </t>
  </si>
  <si>
    <t>Sahil Singh</t>
  </si>
  <si>
    <t>Sarthak Saxena</t>
  </si>
  <si>
    <t>Shivani Saxena</t>
  </si>
  <si>
    <t>Shivanshi Gupta</t>
  </si>
  <si>
    <t>Shraddha Teresa Job</t>
  </si>
  <si>
    <t>Shreya Tripathi</t>
  </si>
  <si>
    <t>Shriyansh More</t>
  </si>
  <si>
    <t>Shruti Chadar</t>
  </si>
  <si>
    <t>Tanu Gupta</t>
  </si>
  <si>
    <t>Tulika Singh Guleriya</t>
  </si>
  <si>
    <t xml:space="preserve">Twinkle Palariya </t>
  </si>
  <si>
    <t>Vaibhav Patel</t>
  </si>
  <si>
    <t>Vanshika Shukla</t>
  </si>
  <si>
    <t>Marksheet</t>
  </si>
  <si>
    <t>Sign</t>
  </si>
  <si>
    <t xml:space="preserve">Migration </t>
  </si>
  <si>
    <t>Passing Cert</t>
  </si>
  <si>
    <t>TC</t>
  </si>
  <si>
    <t>CM Chq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</si>
</sst>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rebuchet MS"/>
      <family val="2"/>
    </font>
    <font>
      <sz val="12"/>
      <name val="Trebuchet MS"/>
      <family val="2"/>
    </font>
    <font>
      <u val="single"/>
      <sz val="12"/>
      <name val="Trebuchet MS"/>
      <family val="2"/>
    </font>
    <font>
      <sz val="12"/>
      <color theme="1"/>
      <name val="Trebuchet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9" fillId="0" borderId="0" xfId="0" applyFont="1" applyFill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" fontId="21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10" xfId="0" applyFont="1" applyBorder="1"/>
    <xf numFmtId="0" fontId="21" fillId="0" borderId="0" xfId="0" applyFont="1" applyFill="1" applyBorder="1"/>
    <xf numFmtId="0" fontId="19" fillId="0" borderId="0" xfId="0" applyFont="1" applyFill="1" applyBorder="1" applyAlignment="1">
      <alignment horizontal="left"/>
    </xf>
    <xf numFmtId="164" fontId="19" fillId="0" borderId="0" xfId="15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2" fillId="0" borderId="0" xfId="0" applyFont="1" applyFill="1" applyBorder="1"/>
    <xf numFmtId="0" fontId="25" fillId="0" borderId="0" xfId="0" applyFont="1" applyFill="1" applyBorder="1" applyAlignment="1">
      <alignment horizontal="center"/>
    </xf>
    <xf numFmtId="1" fontId="25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2" fillId="0" borderId="10" xfId="0" applyFont="1" applyFill="1" applyBorder="1" applyAlignment="1">
      <alignment horizontal="center"/>
    </xf>
    <xf numFmtId="10" fontId="23" fillId="0" borderId="0" xfId="0" applyNumberFormat="1" applyFont="1" applyFill="1" applyAlignment="1">
      <alignment horizontal="center"/>
    </xf>
    <xf numFmtId="164" fontId="23" fillId="0" borderId="0" xfId="15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/>
    <xf numFmtId="0" fontId="26" fillId="0" borderId="10" xfId="0" applyFont="1" applyFill="1" applyBorder="1"/>
    <xf numFmtId="0" fontId="0" fillId="0" borderId="10" xfId="0" applyFont="1" applyFill="1" applyBorder="1"/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/>
    <xf numFmtId="0" fontId="27" fillId="0" borderId="0" xfId="0" applyFont="1" applyFill="1" applyAlignment="1">
      <alignment horizontal="center"/>
    </xf>
    <xf numFmtId="0" fontId="27" fillId="0" borderId="0" xfId="0" applyFont="1" applyFill="1" applyBorder="1"/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18" fillId="0" borderId="10" xfId="0" applyFont="1" applyFill="1" applyBorder="1"/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"/>
  <sheetViews>
    <sheetView workbookViewId="0" topLeftCell="A1">
      <pane xSplit="11" ySplit="12" topLeftCell="L46" activePane="bottomRight" state="frozen"/>
      <selection pane="topRight" activeCell="L1" sqref="L1"/>
      <selection pane="bottomLeft" activeCell="A13" sqref="A13"/>
      <selection pane="bottomRight" activeCell="B4" sqref="B4:U52"/>
    </sheetView>
  </sheetViews>
  <sheetFormatPr defaultColWidth="9.140625" defaultRowHeight="15"/>
  <cols>
    <col min="1" max="1" width="9.28125" style="23" bestFit="1" customWidth="1"/>
    <col min="2" max="2" width="11.28125" style="38" bestFit="1" customWidth="1"/>
    <col min="3" max="3" width="24.8515625" style="38" customWidth="1"/>
    <col min="4" max="4" width="8.28125" style="23" customWidth="1"/>
    <col min="5" max="5" width="6.8515625" style="23" customWidth="1"/>
    <col min="6" max="6" width="6.140625" style="23" customWidth="1"/>
    <col min="7" max="7" width="5.8515625" style="23" customWidth="1"/>
    <col min="8" max="8" width="7.421875" style="23" customWidth="1"/>
    <col min="9" max="9" width="6.7109375" style="23" customWidth="1"/>
    <col min="10" max="10" width="6.140625" style="23" customWidth="1"/>
    <col min="11" max="11" width="6.421875" style="23" customWidth="1"/>
    <col min="12" max="12" width="7.421875" style="23" customWidth="1"/>
    <col min="13" max="13" width="6.00390625" style="23" customWidth="1"/>
    <col min="14" max="14" width="6.57421875" style="23" customWidth="1"/>
    <col min="15" max="15" width="6.421875" style="23" customWidth="1"/>
    <col min="16" max="16" width="7.00390625" style="23" customWidth="1"/>
    <col min="17" max="17" width="6.7109375" style="23" customWidth="1"/>
    <col min="18" max="19" width="9.28125" style="23" bestFit="1" customWidth="1"/>
    <col min="20" max="21" width="9.140625" style="23" customWidth="1"/>
    <col min="22" max="16384" width="9.140625" style="24" customWidth="1"/>
  </cols>
  <sheetData>
    <row r="1" spans="2:21" ht="15">
      <c r="B1" s="64" t="s">
        <v>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2:21" ht="15">
      <c r="B2" s="65" t="s">
        <v>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21" ht="15">
      <c r="B3" s="65" t="s">
        <v>51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15">
      <c r="B4" s="25"/>
      <c r="C4" s="25"/>
      <c r="D4" s="26">
        <v>301</v>
      </c>
      <c r="E4" s="26">
        <v>301</v>
      </c>
      <c r="F4" s="26">
        <v>302</v>
      </c>
      <c r="G4" s="26">
        <v>302</v>
      </c>
      <c r="H4" s="27" t="s">
        <v>9</v>
      </c>
      <c r="I4" s="27" t="s">
        <v>9</v>
      </c>
      <c r="J4" s="27" t="s">
        <v>10</v>
      </c>
      <c r="K4" s="27" t="s">
        <v>10</v>
      </c>
      <c r="L4" s="27" t="s">
        <v>11</v>
      </c>
      <c r="M4" s="27" t="s">
        <v>11</v>
      </c>
      <c r="N4" s="27" t="s">
        <v>12</v>
      </c>
      <c r="O4" s="27" t="s">
        <v>12</v>
      </c>
      <c r="P4" s="27" t="s">
        <v>13</v>
      </c>
      <c r="Q4" s="27" t="s">
        <v>13</v>
      </c>
      <c r="R4" s="26"/>
      <c r="S4" s="26"/>
      <c r="T4" s="26"/>
      <c r="U4" s="26"/>
    </row>
    <row r="5" spans="2:21" ht="15">
      <c r="B5" s="28" t="s">
        <v>14</v>
      </c>
      <c r="C5" s="28" t="s">
        <v>52</v>
      </c>
      <c r="D5" s="28" t="s">
        <v>15</v>
      </c>
      <c r="E5" s="28" t="s">
        <v>15</v>
      </c>
      <c r="F5" s="28" t="s">
        <v>16</v>
      </c>
      <c r="G5" s="28" t="s">
        <v>16</v>
      </c>
      <c r="H5" s="28" t="s">
        <v>17</v>
      </c>
      <c r="I5" s="28" t="s">
        <v>17</v>
      </c>
      <c r="J5" s="28" t="s">
        <v>18</v>
      </c>
      <c r="K5" s="28" t="s">
        <v>18</v>
      </c>
      <c r="L5" s="28" t="s">
        <v>19</v>
      </c>
      <c r="M5" s="28" t="s">
        <v>19</v>
      </c>
      <c r="N5" s="28" t="s">
        <v>20</v>
      </c>
      <c r="O5" s="28" t="s">
        <v>20</v>
      </c>
      <c r="P5" s="28" t="s">
        <v>21</v>
      </c>
      <c r="Q5" s="28" t="s">
        <v>21</v>
      </c>
      <c r="R5" s="28" t="s">
        <v>22</v>
      </c>
      <c r="S5" s="28" t="s">
        <v>23</v>
      </c>
      <c r="T5" s="28" t="s">
        <v>24</v>
      </c>
      <c r="U5" s="28" t="s">
        <v>25</v>
      </c>
    </row>
    <row r="6" spans="1:21" ht="15">
      <c r="A6" s="23">
        <v>1</v>
      </c>
      <c r="B6" s="29">
        <v>1685215</v>
      </c>
      <c r="C6" s="19" t="s">
        <v>53</v>
      </c>
      <c r="D6" s="29">
        <v>72</v>
      </c>
      <c r="E6" s="29" t="s">
        <v>3</v>
      </c>
      <c r="F6" s="29">
        <v>77</v>
      </c>
      <c r="G6" s="29" t="s">
        <v>3</v>
      </c>
      <c r="H6" s="28"/>
      <c r="I6" s="28"/>
      <c r="J6" s="28"/>
      <c r="K6" s="28"/>
      <c r="L6" s="29">
        <v>51</v>
      </c>
      <c r="M6" s="29" t="s">
        <v>5</v>
      </c>
      <c r="N6" s="29">
        <v>54</v>
      </c>
      <c r="O6" s="29" t="s">
        <v>6</v>
      </c>
      <c r="P6" s="29">
        <v>62</v>
      </c>
      <c r="Q6" s="29" t="s">
        <v>5</v>
      </c>
      <c r="R6" s="28">
        <f aca="true" t="shared" si="0" ref="R6:R45">+D6+F6+H6+J6+L6+N6+P6</f>
        <v>316</v>
      </c>
      <c r="S6" s="28">
        <f aca="true" t="shared" si="1" ref="S6:S45">+(D6+F6+H6+J6+L6+N6+P6)*100/500</f>
        <v>63.2</v>
      </c>
      <c r="T6" s="28" t="s">
        <v>26</v>
      </c>
      <c r="U6" s="28" t="s">
        <v>27</v>
      </c>
    </row>
    <row r="7" spans="1:21" ht="15">
      <c r="A7" s="23">
        <f>+A6+1</f>
        <v>2</v>
      </c>
      <c r="B7" s="29">
        <v>1685216</v>
      </c>
      <c r="C7" s="19" t="s">
        <v>54</v>
      </c>
      <c r="D7" s="29">
        <v>65</v>
      </c>
      <c r="E7" s="29" t="s">
        <v>0</v>
      </c>
      <c r="F7" s="29">
        <v>75</v>
      </c>
      <c r="G7" s="29" t="s">
        <v>3</v>
      </c>
      <c r="H7" s="28"/>
      <c r="I7" s="28"/>
      <c r="J7" s="28"/>
      <c r="K7" s="28"/>
      <c r="L7" s="29">
        <v>70</v>
      </c>
      <c r="M7" s="29" t="s">
        <v>3</v>
      </c>
      <c r="N7" s="29">
        <v>74</v>
      </c>
      <c r="O7" s="29" t="s">
        <v>3</v>
      </c>
      <c r="P7" s="29">
        <v>80</v>
      </c>
      <c r="Q7" s="29" t="s">
        <v>1</v>
      </c>
      <c r="R7" s="28">
        <f t="shared" si="0"/>
        <v>364</v>
      </c>
      <c r="S7" s="28">
        <f t="shared" si="1"/>
        <v>72.8</v>
      </c>
      <c r="T7" s="28" t="s">
        <v>26</v>
      </c>
      <c r="U7" s="28" t="s">
        <v>27</v>
      </c>
    </row>
    <row r="8" spans="1:21" ht="15">
      <c r="A8" s="23">
        <f>+A7+1</f>
        <v>3</v>
      </c>
      <c r="B8" s="29">
        <v>1685217</v>
      </c>
      <c r="C8" s="19" t="s">
        <v>55</v>
      </c>
      <c r="D8" s="29">
        <v>93</v>
      </c>
      <c r="E8" s="29" t="s">
        <v>4</v>
      </c>
      <c r="F8" s="29"/>
      <c r="G8" s="29"/>
      <c r="H8" s="28">
        <v>89</v>
      </c>
      <c r="I8" s="28" t="s">
        <v>2</v>
      </c>
      <c r="J8" s="28"/>
      <c r="K8" s="28"/>
      <c r="L8" s="29">
        <v>95</v>
      </c>
      <c r="M8" s="29" t="s">
        <v>4</v>
      </c>
      <c r="N8" s="29">
        <v>91</v>
      </c>
      <c r="O8" s="29" t="s">
        <v>4</v>
      </c>
      <c r="P8" s="29">
        <v>95</v>
      </c>
      <c r="Q8" s="29" t="s">
        <v>4</v>
      </c>
      <c r="R8" s="28">
        <f t="shared" si="0"/>
        <v>463</v>
      </c>
      <c r="S8" s="28">
        <f t="shared" si="1"/>
        <v>92.6</v>
      </c>
      <c r="T8" s="28" t="s">
        <v>26</v>
      </c>
      <c r="U8" s="28" t="s">
        <v>27</v>
      </c>
    </row>
    <row r="9" spans="1:22" ht="15">
      <c r="A9" s="23">
        <v>4</v>
      </c>
      <c r="B9" s="29">
        <v>1685218</v>
      </c>
      <c r="C9" s="19" t="s">
        <v>56</v>
      </c>
      <c r="D9" s="29">
        <v>75</v>
      </c>
      <c r="E9" s="29" t="s">
        <v>3</v>
      </c>
      <c r="F9" s="28"/>
      <c r="G9" s="28"/>
      <c r="H9" s="29">
        <v>87</v>
      </c>
      <c r="I9" s="29" t="s">
        <v>1</v>
      </c>
      <c r="J9" s="28"/>
      <c r="K9" s="28"/>
      <c r="L9" s="29">
        <v>93</v>
      </c>
      <c r="M9" s="29" t="s">
        <v>2</v>
      </c>
      <c r="N9" s="29">
        <v>83</v>
      </c>
      <c r="O9" s="29" t="s">
        <v>2</v>
      </c>
      <c r="P9" s="29">
        <v>80</v>
      </c>
      <c r="Q9" s="29" t="s">
        <v>1</v>
      </c>
      <c r="R9" s="28">
        <f t="shared" si="0"/>
        <v>418</v>
      </c>
      <c r="S9" s="28">
        <f t="shared" si="1"/>
        <v>83.6</v>
      </c>
      <c r="T9" s="28" t="s">
        <v>26</v>
      </c>
      <c r="U9" s="28" t="s">
        <v>27</v>
      </c>
      <c r="V9" s="30"/>
    </row>
    <row r="10" spans="1:21" ht="15">
      <c r="A10" s="23">
        <f>+A9+1</f>
        <v>5</v>
      </c>
      <c r="B10" s="29">
        <v>1685219</v>
      </c>
      <c r="C10" s="19" t="s">
        <v>57</v>
      </c>
      <c r="D10" s="29">
        <v>92</v>
      </c>
      <c r="E10" s="29" t="s">
        <v>4</v>
      </c>
      <c r="F10" s="28">
        <v>90</v>
      </c>
      <c r="G10" s="28" t="s">
        <v>4</v>
      </c>
      <c r="H10" s="29"/>
      <c r="I10" s="29"/>
      <c r="J10" s="28"/>
      <c r="K10" s="28"/>
      <c r="L10" s="29">
        <v>66</v>
      </c>
      <c r="M10" s="29" t="s">
        <v>3</v>
      </c>
      <c r="N10" s="29">
        <v>62</v>
      </c>
      <c r="O10" s="29" t="s">
        <v>0</v>
      </c>
      <c r="P10" s="29">
        <v>81</v>
      </c>
      <c r="Q10" s="29" t="s">
        <v>2</v>
      </c>
      <c r="R10" s="28">
        <f t="shared" si="0"/>
        <v>391</v>
      </c>
      <c r="S10" s="28">
        <f t="shared" si="1"/>
        <v>78.2</v>
      </c>
      <c r="T10" s="28" t="s">
        <v>26</v>
      </c>
      <c r="U10" s="28" t="s">
        <v>27</v>
      </c>
    </row>
    <row r="11" spans="1:22" ht="15">
      <c r="A11" s="23">
        <f aca="true" t="shared" si="2" ref="A11:A45">+A10+1</f>
        <v>6</v>
      </c>
      <c r="B11" s="29">
        <v>1685220</v>
      </c>
      <c r="C11" s="19" t="s">
        <v>58</v>
      </c>
      <c r="D11" s="29">
        <v>95</v>
      </c>
      <c r="E11" s="29" t="s">
        <v>4</v>
      </c>
      <c r="F11" s="29"/>
      <c r="G11" s="29"/>
      <c r="H11" s="28">
        <v>79</v>
      </c>
      <c r="I11" s="28" t="s">
        <v>3</v>
      </c>
      <c r="J11" s="28"/>
      <c r="K11" s="28"/>
      <c r="L11" s="29">
        <v>75</v>
      </c>
      <c r="M11" s="29" t="s">
        <v>1</v>
      </c>
      <c r="N11" s="29">
        <v>64</v>
      </c>
      <c r="O11" s="29" t="s">
        <v>0</v>
      </c>
      <c r="P11" s="29">
        <v>91</v>
      </c>
      <c r="Q11" s="29" t="s">
        <v>4</v>
      </c>
      <c r="R11" s="28">
        <f t="shared" si="0"/>
        <v>404</v>
      </c>
      <c r="S11" s="28">
        <f t="shared" si="1"/>
        <v>80.8</v>
      </c>
      <c r="T11" s="28" t="s">
        <v>26</v>
      </c>
      <c r="U11" s="28" t="s">
        <v>27</v>
      </c>
      <c r="V11" s="30"/>
    </row>
    <row r="12" spans="1:22" ht="15">
      <c r="A12" s="23">
        <f t="shared" si="2"/>
        <v>7</v>
      </c>
      <c r="B12" s="29">
        <v>1685221</v>
      </c>
      <c r="C12" s="19" t="s">
        <v>59</v>
      </c>
      <c r="D12" s="29">
        <v>64</v>
      </c>
      <c r="E12" s="29" t="s">
        <v>5</v>
      </c>
      <c r="F12" s="29">
        <v>48</v>
      </c>
      <c r="G12" s="29" t="s">
        <v>6</v>
      </c>
      <c r="H12" s="28"/>
      <c r="I12" s="28"/>
      <c r="J12" s="28"/>
      <c r="K12" s="28"/>
      <c r="L12" s="29">
        <v>53</v>
      </c>
      <c r="M12" s="29" t="s">
        <v>5</v>
      </c>
      <c r="N12" s="29">
        <v>54</v>
      </c>
      <c r="O12" s="29" t="s">
        <v>6</v>
      </c>
      <c r="P12" s="29">
        <v>60</v>
      </c>
      <c r="Q12" s="29" t="s">
        <v>5</v>
      </c>
      <c r="R12" s="28">
        <f t="shared" si="0"/>
        <v>279</v>
      </c>
      <c r="S12" s="28">
        <f t="shared" si="1"/>
        <v>55.8</v>
      </c>
      <c r="T12" s="28" t="s">
        <v>26</v>
      </c>
      <c r="U12" s="28" t="s">
        <v>28</v>
      </c>
      <c r="V12" s="30"/>
    </row>
    <row r="13" spans="1:22" ht="15">
      <c r="A13" s="23">
        <f t="shared" si="2"/>
        <v>8</v>
      </c>
      <c r="B13" s="29">
        <v>1685222</v>
      </c>
      <c r="C13" s="19" t="s">
        <v>60</v>
      </c>
      <c r="D13" s="29">
        <v>69</v>
      </c>
      <c r="E13" s="29" t="s">
        <v>0</v>
      </c>
      <c r="F13" s="29">
        <v>72</v>
      </c>
      <c r="G13" s="29" t="s">
        <v>3</v>
      </c>
      <c r="H13" s="28"/>
      <c r="I13" s="28"/>
      <c r="J13" s="29"/>
      <c r="K13" s="29"/>
      <c r="L13" s="29">
        <v>47</v>
      </c>
      <c r="M13" s="28" t="s">
        <v>5</v>
      </c>
      <c r="N13" s="29">
        <v>49</v>
      </c>
      <c r="O13" s="29" t="s">
        <v>7</v>
      </c>
      <c r="P13" s="29">
        <v>49</v>
      </c>
      <c r="Q13" s="29" t="s">
        <v>3</v>
      </c>
      <c r="R13" s="28">
        <f t="shared" si="0"/>
        <v>286</v>
      </c>
      <c r="S13" s="28">
        <f t="shared" si="1"/>
        <v>57.2</v>
      </c>
      <c r="T13" s="28" t="s">
        <v>26</v>
      </c>
      <c r="U13" s="28" t="s">
        <v>28</v>
      </c>
      <c r="V13" s="30"/>
    </row>
    <row r="14" spans="1:22" ht="15">
      <c r="A14" s="23">
        <f t="shared" si="2"/>
        <v>9</v>
      </c>
      <c r="B14" s="29">
        <v>1685223</v>
      </c>
      <c r="C14" s="19" t="s">
        <v>61</v>
      </c>
      <c r="D14" s="29">
        <v>71</v>
      </c>
      <c r="E14" s="29" t="s">
        <v>0</v>
      </c>
      <c r="F14" s="29"/>
      <c r="G14" s="29"/>
      <c r="H14" s="28">
        <v>71</v>
      </c>
      <c r="I14" s="28" t="s">
        <v>5</v>
      </c>
      <c r="J14" s="28"/>
      <c r="K14" s="28"/>
      <c r="L14" s="29">
        <v>87</v>
      </c>
      <c r="M14" s="29" t="s">
        <v>2</v>
      </c>
      <c r="N14" s="29">
        <v>66</v>
      </c>
      <c r="O14" s="29" t="s">
        <v>0</v>
      </c>
      <c r="P14" s="29">
        <v>83</v>
      </c>
      <c r="Q14" s="29" t="s">
        <v>2</v>
      </c>
      <c r="R14" s="28">
        <f t="shared" si="0"/>
        <v>378</v>
      </c>
      <c r="S14" s="28">
        <f t="shared" si="1"/>
        <v>75.6</v>
      </c>
      <c r="T14" s="28" t="s">
        <v>26</v>
      </c>
      <c r="U14" s="28" t="s">
        <v>27</v>
      </c>
      <c r="V14" s="30"/>
    </row>
    <row r="15" spans="1:22" ht="15">
      <c r="A15" s="23">
        <f t="shared" si="2"/>
        <v>10</v>
      </c>
      <c r="B15" s="29">
        <v>1685224</v>
      </c>
      <c r="C15" s="19" t="s">
        <v>62</v>
      </c>
      <c r="D15" s="29">
        <v>90</v>
      </c>
      <c r="E15" s="29" t="s">
        <v>4</v>
      </c>
      <c r="F15" s="28">
        <v>95</v>
      </c>
      <c r="G15" s="28" t="s">
        <v>4</v>
      </c>
      <c r="H15" s="29"/>
      <c r="I15" s="29"/>
      <c r="J15" s="28"/>
      <c r="K15" s="28"/>
      <c r="L15" s="29">
        <v>95</v>
      </c>
      <c r="M15" s="29" t="s">
        <v>4</v>
      </c>
      <c r="N15" s="29">
        <v>93</v>
      </c>
      <c r="O15" s="29" t="s">
        <v>4</v>
      </c>
      <c r="P15" s="29">
        <v>95</v>
      </c>
      <c r="Q15" s="29" t="s">
        <v>4</v>
      </c>
      <c r="R15" s="28">
        <f t="shared" si="0"/>
        <v>468</v>
      </c>
      <c r="S15" s="28">
        <f t="shared" si="1"/>
        <v>93.6</v>
      </c>
      <c r="T15" s="28" t="s">
        <v>26</v>
      </c>
      <c r="U15" s="28" t="s">
        <v>27</v>
      </c>
      <c r="V15" s="30"/>
    </row>
    <row r="16" spans="1:22" ht="15">
      <c r="A16" s="23">
        <f t="shared" si="2"/>
        <v>11</v>
      </c>
      <c r="B16" s="29">
        <v>1685225</v>
      </c>
      <c r="C16" s="19" t="s">
        <v>63</v>
      </c>
      <c r="D16" s="29">
        <v>61</v>
      </c>
      <c r="E16" s="29" t="s">
        <v>5</v>
      </c>
      <c r="F16" s="29">
        <v>65</v>
      </c>
      <c r="G16" s="29" t="s">
        <v>5</v>
      </c>
      <c r="H16" s="28"/>
      <c r="I16" s="28"/>
      <c r="J16" s="28"/>
      <c r="K16" s="28"/>
      <c r="L16" s="29">
        <v>42</v>
      </c>
      <c r="M16" s="29" t="s">
        <v>6</v>
      </c>
      <c r="N16" s="29">
        <v>61</v>
      </c>
      <c r="O16" s="29" t="s">
        <v>5</v>
      </c>
      <c r="P16" s="29">
        <v>52</v>
      </c>
      <c r="Q16" s="29" t="s">
        <v>6</v>
      </c>
      <c r="R16" s="28">
        <f t="shared" si="0"/>
        <v>281</v>
      </c>
      <c r="S16" s="28">
        <f t="shared" si="1"/>
        <v>56.2</v>
      </c>
      <c r="T16" s="28" t="s">
        <v>26</v>
      </c>
      <c r="U16" s="28" t="s">
        <v>28</v>
      </c>
      <c r="V16" s="30"/>
    </row>
    <row r="17" spans="1:21" ht="15">
      <c r="A17" s="23">
        <f t="shared" si="2"/>
        <v>12</v>
      </c>
      <c r="B17" s="29">
        <v>1685226</v>
      </c>
      <c r="C17" s="19" t="s">
        <v>64</v>
      </c>
      <c r="D17" s="29">
        <v>88</v>
      </c>
      <c r="E17" s="29" t="s">
        <v>2</v>
      </c>
      <c r="F17" s="29">
        <v>77</v>
      </c>
      <c r="G17" s="29" t="s">
        <v>3</v>
      </c>
      <c r="H17" s="28"/>
      <c r="I17" s="28"/>
      <c r="J17" s="28"/>
      <c r="K17" s="28"/>
      <c r="L17" s="29">
        <v>64</v>
      </c>
      <c r="M17" s="29" t="s">
        <v>3</v>
      </c>
      <c r="N17" s="29">
        <v>69</v>
      </c>
      <c r="O17" s="29" t="s">
        <v>3</v>
      </c>
      <c r="P17" s="29">
        <v>68</v>
      </c>
      <c r="Q17" s="29" t="s">
        <v>3</v>
      </c>
      <c r="R17" s="28">
        <f t="shared" si="0"/>
        <v>366</v>
      </c>
      <c r="S17" s="28">
        <f t="shared" si="1"/>
        <v>73.2</v>
      </c>
      <c r="T17" s="28" t="s">
        <v>26</v>
      </c>
      <c r="U17" s="28" t="s">
        <v>27</v>
      </c>
    </row>
    <row r="18" spans="1:22" ht="15">
      <c r="A18" s="23">
        <f t="shared" si="2"/>
        <v>13</v>
      </c>
      <c r="B18" s="29">
        <v>1685227</v>
      </c>
      <c r="C18" s="19" t="s">
        <v>65</v>
      </c>
      <c r="D18" s="29">
        <v>74</v>
      </c>
      <c r="E18" s="29" t="s">
        <v>3</v>
      </c>
      <c r="F18" s="29">
        <v>81</v>
      </c>
      <c r="G18" s="29" t="s">
        <v>1</v>
      </c>
      <c r="H18" s="28"/>
      <c r="I18" s="28"/>
      <c r="J18" s="29"/>
      <c r="K18" s="29"/>
      <c r="L18" s="29">
        <v>64</v>
      </c>
      <c r="M18" s="28" t="s">
        <v>3</v>
      </c>
      <c r="N18" s="29">
        <v>67</v>
      </c>
      <c r="O18" s="29" t="s">
        <v>0</v>
      </c>
      <c r="P18" s="29">
        <v>68</v>
      </c>
      <c r="Q18" s="29" t="s">
        <v>3</v>
      </c>
      <c r="R18" s="28">
        <f t="shared" si="0"/>
        <v>354</v>
      </c>
      <c r="S18" s="28">
        <f t="shared" si="1"/>
        <v>70.8</v>
      </c>
      <c r="T18" s="28" t="s">
        <v>26</v>
      </c>
      <c r="U18" s="28" t="s">
        <v>27</v>
      </c>
      <c r="V18" s="30"/>
    </row>
    <row r="19" spans="1:22" ht="15">
      <c r="A19" s="23">
        <f t="shared" si="2"/>
        <v>14</v>
      </c>
      <c r="B19" s="29">
        <v>1685228</v>
      </c>
      <c r="C19" s="19" t="s">
        <v>66</v>
      </c>
      <c r="D19" s="29">
        <v>79</v>
      </c>
      <c r="E19" s="29" t="s">
        <v>1</v>
      </c>
      <c r="F19" s="29">
        <v>71</v>
      </c>
      <c r="G19" s="29" t="s">
        <v>0</v>
      </c>
      <c r="H19" s="28"/>
      <c r="I19" s="28"/>
      <c r="J19" s="28"/>
      <c r="K19" s="28"/>
      <c r="L19" s="29">
        <v>62</v>
      </c>
      <c r="M19" s="29" t="s">
        <v>0</v>
      </c>
      <c r="N19" s="29">
        <v>61</v>
      </c>
      <c r="O19" s="29" t="s">
        <v>5</v>
      </c>
      <c r="P19" s="29">
        <v>62</v>
      </c>
      <c r="Q19" s="29" t="s">
        <v>5</v>
      </c>
      <c r="R19" s="28">
        <f t="shared" si="0"/>
        <v>335</v>
      </c>
      <c r="S19" s="28">
        <f t="shared" si="1"/>
        <v>67</v>
      </c>
      <c r="T19" s="28" t="s">
        <v>26</v>
      </c>
      <c r="U19" s="28" t="s">
        <v>27</v>
      </c>
      <c r="V19" s="30"/>
    </row>
    <row r="20" spans="1:22" ht="15">
      <c r="A20" s="23">
        <f t="shared" si="2"/>
        <v>15</v>
      </c>
      <c r="B20" s="29">
        <v>1685229</v>
      </c>
      <c r="C20" s="19" t="s">
        <v>67</v>
      </c>
      <c r="D20" s="29">
        <v>90</v>
      </c>
      <c r="E20" s="29" t="s">
        <v>4</v>
      </c>
      <c r="F20" s="29">
        <v>83</v>
      </c>
      <c r="G20" s="29" t="s">
        <v>2</v>
      </c>
      <c r="H20" s="28"/>
      <c r="I20" s="28"/>
      <c r="J20" s="28"/>
      <c r="K20" s="28"/>
      <c r="L20" s="29">
        <v>95</v>
      </c>
      <c r="M20" s="29" t="s">
        <v>4</v>
      </c>
      <c r="N20" s="29">
        <v>95</v>
      </c>
      <c r="O20" s="29" t="s">
        <v>4</v>
      </c>
      <c r="P20" s="29">
        <v>95</v>
      </c>
      <c r="Q20" s="29" t="s">
        <v>4</v>
      </c>
      <c r="R20" s="28">
        <f t="shared" si="0"/>
        <v>458</v>
      </c>
      <c r="S20" s="28">
        <f t="shared" si="1"/>
        <v>91.6</v>
      </c>
      <c r="T20" s="28" t="s">
        <v>26</v>
      </c>
      <c r="U20" s="28" t="s">
        <v>27</v>
      </c>
      <c r="V20" s="30"/>
    </row>
    <row r="21" spans="1:21" ht="15">
      <c r="A21" s="23">
        <f t="shared" si="2"/>
        <v>16</v>
      </c>
      <c r="B21" s="29">
        <v>1685230</v>
      </c>
      <c r="C21" s="19" t="s">
        <v>68</v>
      </c>
      <c r="D21" s="29">
        <v>83</v>
      </c>
      <c r="E21" s="29" t="s">
        <v>1</v>
      </c>
      <c r="F21" s="29">
        <v>81</v>
      </c>
      <c r="G21" s="29" t="s">
        <v>1</v>
      </c>
      <c r="H21" s="28"/>
      <c r="I21" s="28"/>
      <c r="J21" s="28"/>
      <c r="K21" s="28"/>
      <c r="L21" s="29">
        <v>90</v>
      </c>
      <c r="M21" s="29" t="s">
        <v>2</v>
      </c>
      <c r="N21" s="29">
        <v>75</v>
      </c>
      <c r="O21" s="29" t="s">
        <v>1</v>
      </c>
      <c r="P21" s="29">
        <v>82</v>
      </c>
      <c r="Q21" s="29" t="s">
        <v>2</v>
      </c>
      <c r="R21" s="28">
        <f t="shared" si="0"/>
        <v>411</v>
      </c>
      <c r="S21" s="28">
        <f t="shared" si="1"/>
        <v>82.2</v>
      </c>
      <c r="T21" s="28" t="s">
        <v>26</v>
      </c>
      <c r="U21" s="28" t="s">
        <v>27</v>
      </c>
    </row>
    <row r="22" spans="1:21" ht="15">
      <c r="A22" s="23">
        <f t="shared" si="2"/>
        <v>17</v>
      </c>
      <c r="B22" s="29">
        <v>1685231</v>
      </c>
      <c r="C22" s="19" t="s">
        <v>69</v>
      </c>
      <c r="D22" s="29">
        <v>69</v>
      </c>
      <c r="E22" s="29" t="s">
        <v>0</v>
      </c>
      <c r="F22" s="28">
        <v>71</v>
      </c>
      <c r="G22" s="28" t="s">
        <v>0</v>
      </c>
      <c r="H22" s="29"/>
      <c r="I22" s="29"/>
      <c r="J22" s="28"/>
      <c r="K22" s="28"/>
      <c r="L22" s="29">
        <v>51</v>
      </c>
      <c r="M22" s="29" t="s">
        <v>5</v>
      </c>
      <c r="N22" s="29">
        <v>58</v>
      </c>
      <c r="O22" s="29" t="s">
        <v>6</v>
      </c>
      <c r="P22" s="29">
        <v>62</v>
      </c>
      <c r="Q22" s="29" t="s">
        <v>5</v>
      </c>
      <c r="R22" s="28">
        <f t="shared" si="0"/>
        <v>311</v>
      </c>
      <c r="S22" s="28">
        <f t="shared" si="1"/>
        <v>62.2</v>
      </c>
      <c r="T22" s="28" t="s">
        <v>26</v>
      </c>
      <c r="U22" s="28" t="s">
        <v>27</v>
      </c>
    </row>
    <row r="23" spans="1:21" ht="15">
      <c r="A23" s="23">
        <f t="shared" si="2"/>
        <v>18</v>
      </c>
      <c r="B23" s="29">
        <v>1685232</v>
      </c>
      <c r="C23" s="19" t="s">
        <v>70</v>
      </c>
      <c r="D23" s="29">
        <v>78</v>
      </c>
      <c r="E23" s="29" t="s">
        <v>1</v>
      </c>
      <c r="F23" s="28">
        <v>80</v>
      </c>
      <c r="G23" s="28" t="s">
        <v>1</v>
      </c>
      <c r="H23" s="29"/>
      <c r="I23" s="29"/>
      <c r="J23" s="28"/>
      <c r="K23" s="28"/>
      <c r="L23" s="29">
        <v>33</v>
      </c>
      <c r="M23" s="29" t="s">
        <v>7</v>
      </c>
      <c r="N23" s="29">
        <v>49</v>
      </c>
      <c r="O23" s="29" t="s">
        <v>7</v>
      </c>
      <c r="P23" s="29">
        <v>59</v>
      </c>
      <c r="Q23" s="29" t="s">
        <v>5</v>
      </c>
      <c r="R23" s="28">
        <f t="shared" si="0"/>
        <v>299</v>
      </c>
      <c r="S23" s="28">
        <f t="shared" si="1"/>
        <v>59.8</v>
      </c>
      <c r="T23" s="28" t="s">
        <v>26</v>
      </c>
      <c r="U23" s="28" t="s">
        <v>28</v>
      </c>
    </row>
    <row r="24" spans="1:21" ht="15">
      <c r="A24" s="23">
        <f t="shared" si="2"/>
        <v>19</v>
      </c>
      <c r="B24" s="29">
        <v>1685233</v>
      </c>
      <c r="C24" s="19" t="s">
        <v>71</v>
      </c>
      <c r="D24" s="29">
        <v>67</v>
      </c>
      <c r="E24" s="29" t="s">
        <v>0</v>
      </c>
      <c r="F24" s="28">
        <v>82</v>
      </c>
      <c r="G24" s="28" t="s">
        <v>1</v>
      </c>
      <c r="H24" s="29"/>
      <c r="I24" s="29"/>
      <c r="J24" s="28"/>
      <c r="K24" s="28"/>
      <c r="L24" s="29">
        <v>56</v>
      </c>
      <c r="M24" s="29" t="s">
        <v>0</v>
      </c>
      <c r="N24" s="29">
        <v>70</v>
      </c>
      <c r="O24" s="29" t="s">
        <v>3</v>
      </c>
      <c r="P24" s="29">
        <v>65</v>
      </c>
      <c r="Q24" s="29" t="s">
        <v>0</v>
      </c>
      <c r="R24" s="28">
        <f t="shared" si="0"/>
        <v>340</v>
      </c>
      <c r="S24" s="28">
        <f t="shared" si="1"/>
        <v>68</v>
      </c>
      <c r="T24" s="28" t="s">
        <v>26</v>
      </c>
      <c r="U24" s="28" t="s">
        <v>27</v>
      </c>
    </row>
    <row r="25" spans="1:21" ht="15">
      <c r="A25" s="23">
        <f t="shared" si="2"/>
        <v>20</v>
      </c>
      <c r="B25" s="29">
        <v>1685234</v>
      </c>
      <c r="C25" s="19" t="s">
        <v>72</v>
      </c>
      <c r="D25" s="29">
        <v>90</v>
      </c>
      <c r="E25" s="29" t="s">
        <v>4</v>
      </c>
      <c r="F25" s="28">
        <v>90</v>
      </c>
      <c r="G25" s="28" t="s">
        <v>4</v>
      </c>
      <c r="H25" s="29"/>
      <c r="I25" s="29"/>
      <c r="J25" s="28">
        <v>89</v>
      </c>
      <c r="K25" s="28" t="s">
        <v>2</v>
      </c>
      <c r="L25" s="29"/>
      <c r="M25" s="29"/>
      <c r="N25" s="29">
        <v>89</v>
      </c>
      <c r="O25" s="29" t="s">
        <v>2</v>
      </c>
      <c r="P25" s="29">
        <v>91</v>
      </c>
      <c r="Q25" s="29" t="s">
        <v>4</v>
      </c>
      <c r="R25" s="28">
        <f t="shared" si="0"/>
        <v>449</v>
      </c>
      <c r="S25" s="28">
        <f t="shared" si="1"/>
        <v>89.8</v>
      </c>
      <c r="T25" s="28" t="s">
        <v>26</v>
      </c>
      <c r="U25" s="28" t="s">
        <v>27</v>
      </c>
    </row>
    <row r="26" spans="1:21" ht="15">
      <c r="A26" s="23">
        <f t="shared" si="2"/>
        <v>21</v>
      </c>
      <c r="B26" s="29">
        <v>1685235</v>
      </c>
      <c r="C26" s="19" t="s">
        <v>73</v>
      </c>
      <c r="D26" s="29">
        <v>66</v>
      </c>
      <c r="E26" s="29" t="s">
        <v>0</v>
      </c>
      <c r="F26" s="29"/>
      <c r="G26" s="29"/>
      <c r="H26" s="28">
        <v>71</v>
      </c>
      <c r="I26" s="28" t="s">
        <v>5</v>
      </c>
      <c r="J26" s="29"/>
      <c r="K26" s="29"/>
      <c r="L26" s="29">
        <v>42</v>
      </c>
      <c r="M26" s="28" t="s">
        <v>6</v>
      </c>
      <c r="N26" s="29">
        <v>58</v>
      </c>
      <c r="O26" s="29" t="s">
        <v>6</v>
      </c>
      <c r="P26" s="29">
        <v>61</v>
      </c>
      <c r="Q26" s="29" t="s">
        <v>5</v>
      </c>
      <c r="R26" s="28">
        <f t="shared" si="0"/>
        <v>298</v>
      </c>
      <c r="S26" s="28">
        <f t="shared" si="1"/>
        <v>59.6</v>
      </c>
      <c r="T26" s="28" t="s">
        <v>26</v>
      </c>
      <c r="U26" s="28" t="s">
        <v>28</v>
      </c>
    </row>
    <row r="27" spans="1:21" ht="15">
      <c r="A27" s="23">
        <f t="shared" si="2"/>
        <v>22</v>
      </c>
      <c r="B27" s="29">
        <v>1685236</v>
      </c>
      <c r="C27" s="19" t="s">
        <v>74</v>
      </c>
      <c r="D27" s="29">
        <v>76</v>
      </c>
      <c r="E27" s="29" t="s">
        <v>3</v>
      </c>
      <c r="F27" s="28">
        <v>82</v>
      </c>
      <c r="G27" s="28" t="s">
        <v>1</v>
      </c>
      <c r="H27" s="29"/>
      <c r="I27" s="29"/>
      <c r="J27" s="28"/>
      <c r="K27" s="28"/>
      <c r="L27" s="29">
        <v>33</v>
      </c>
      <c r="M27" s="29" t="s">
        <v>7</v>
      </c>
      <c r="N27" s="29">
        <v>63</v>
      </c>
      <c r="O27" s="29" t="s">
        <v>0</v>
      </c>
      <c r="P27" s="29">
        <v>73</v>
      </c>
      <c r="Q27" s="29" t="s">
        <v>1</v>
      </c>
      <c r="R27" s="28">
        <f t="shared" si="0"/>
        <v>327</v>
      </c>
      <c r="S27" s="28">
        <f t="shared" si="1"/>
        <v>65.4</v>
      </c>
      <c r="T27" s="28" t="s">
        <v>26</v>
      </c>
      <c r="U27" s="28" t="s">
        <v>27</v>
      </c>
    </row>
    <row r="28" spans="1:21" ht="15">
      <c r="A28" s="23">
        <f>+A27+1</f>
        <v>23</v>
      </c>
      <c r="B28" s="29">
        <v>1685237</v>
      </c>
      <c r="C28" s="19" t="s">
        <v>75</v>
      </c>
      <c r="D28" s="29">
        <v>85</v>
      </c>
      <c r="E28" s="29" t="s">
        <v>2</v>
      </c>
      <c r="F28" s="28"/>
      <c r="G28" s="28"/>
      <c r="H28" s="29">
        <v>82</v>
      </c>
      <c r="I28" s="29" t="s">
        <v>3</v>
      </c>
      <c r="J28" s="28"/>
      <c r="K28" s="28"/>
      <c r="L28" s="29">
        <v>80</v>
      </c>
      <c r="M28" s="29" t="s">
        <v>1</v>
      </c>
      <c r="N28" s="29">
        <v>72</v>
      </c>
      <c r="O28" s="29" t="s">
        <v>3</v>
      </c>
      <c r="P28" s="29">
        <v>70</v>
      </c>
      <c r="Q28" s="29" t="s">
        <v>3</v>
      </c>
      <c r="R28" s="28">
        <f t="shared" si="0"/>
        <v>389</v>
      </c>
      <c r="S28" s="28">
        <f t="shared" si="1"/>
        <v>77.8</v>
      </c>
      <c r="T28" s="28" t="s">
        <v>26</v>
      </c>
      <c r="U28" s="28" t="s">
        <v>27</v>
      </c>
    </row>
    <row r="29" spans="1:21" ht="15">
      <c r="A29" s="23">
        <f t="shared" si="2"/>
        <v>24</v>
      </c>
      <c r="B29" s="29">
        <v>1685238</v>
      </c>
      <c r="C29" s="19" t="s">
        <v>76</v>
      </c>
      <c r="D29" s="29">
        <v>89</v>
      </c>
      <c r="E29" s="29" t="s">
        <v>4</v>
      </c>
      <c r="F29" s="29">
        <v>80</v>
      </c>
      <c r="G29" s="29" t="s">
        <v>1</v>
      </c>
      <c r="H29" s="28"/>
      <c r="I29" s="28"/>
      <c r="J29" s="28"/>
      <c r="K29" s="28"/>
      <c r="L29" s="29">
        <v>80</v>
      </c>
      <c r="M29" s="29" t="s">
        <v>1</v>
      </c>
      <c r="N29" s="29">
        <v>83</v>
      </c>
      <c r="O29" s="29" t="s">
        <v>2</v>
      </c>
      <c r="P29" s="29">
        <v>93</v>
      </c>
      <c r="Q29" s="29" t="s">
        <v>4</v>
      </c>
      <c r="R29" s="28">
        <f t="shared" si="0"/>
        <v>425</v>
      </c>
      <c r="S29" s="28">
        <f t="shared" si="1"/>
        <v>85</v>
      </c>
      <c r="T29" s="28" t="s">
        <v>26</v>
      </c>
      <c r="U29" s="28" t="s">
        <v>27</v>
      </c>
    </row>
    <row r="30" spans="1:21" ht="15">
      <c r="A30" s="23">
        <f t="shared" si="2"/>
        <v>25</v>
      </c>
      <c r="B30" s="29">
        <v>1685239</v>
      </c>
      <c r="C30" s="19" t="s">
        <v>77</v>
      </c>
      <c r="D30" s="29">
        <v>77</v>
      </c>
      <c r="E30" s="29" t="s">
        <v>3</v>
      </c>
      <c r="F30" s="29"/>
      <c r="G30" s="29"/>
      <c r="H30" s="28">
        <v>74</v>
      </c>
      <c r="I30" s="28" t="s">
        <v>0</v>
      </c>
      <c r="J30" s="28"/>
      <c r="K30" s="28"/>
      <c r="L30" s="29">
        <v>69</v>
      </c>
      <c r="M30" s="29" t="s">
        <v>3</v>
      </c>
      <c r="N30" s="29">
        <v>60</v>
      </c>
      <c r="O30" s="29" t="s">
        <v>6</v>
      </c>
      <c r="P30" s="29">
        <v>80</v>
      </c>
      <c r="Q30" s="29" t="s">
        <v>1</v>
      </c>
      <c r="R30" s="28">
        <f t="shared" si="0"/>
        <v>360</v>
      </c>
      <c r="S30" s="28">
        <f t="shared" si="1"/>
        <v>72</v>
      </c>
      <c r="T30" s="28" t="s">
        <v>26</v>
      </c>
      <c r="U30" s="28" t="s">
        <v>27</v>
      </c>
    </row>
    <row r="31" spans="1:21" ht="15">
      <c r="A31" s="23">
        <f t="shared" si="2"/>
        <v>26</v>
      </c>
      <c r="B31" s="29">
        <v>1685240</v>
      </c>
      <c r="C31" s="19" t="s">
        <v>78</v>
      </c>
      <c r="D31" s="29">
        <v>71</v>
      </c>
      <c r="E31" s="29" t="s">
        <v>0</v>
      </c>
      <c r="F31" s="28">
        <v>77</v>
      </c>
      <c r="G31" s="28" t="s">
        <v>3</v>
      </c>
      <c r="H31" s="29"/>
      <c r="I31" s="29"/>
      <c r="J31" s="28"/>
      <c r="K31" s="28"/>
      <c r="L31" s="29">
        <v>42</v>
      </c>
      <c r="M31" s="29" t="s">
        <v>6</v>
      </c>
      <c r="N31" s="29">
        <v>53</v>
      </c>
      <c r="O31" s="29" t="s">
        <v>6</v>
      </c>
      <c r="P31" s="29">
        <v>52</v>
      </c>
      <c r="Q31" s="29" t="s">
        <v>6</v>
      </c>
      <c r="R31" s="28">
        <f t="shared" si="0"/>
        <v>295</v>
      </c>
      <c r="S31" s="28">
        <f t="shared" si="1"/>
        <v>59</v>
      </c>
      <c r="T31" s="28" t="s">
        <v>26</v>
      </c>
      <c r="U31" s="28" t="s">
        <v>28</v>
      </c>
    </row>
    <row r="32" spans="1:21" ht="15">
      <c r="A32" s="23">
        <f t="shared" si="2"/>
        <v>27</v>
      </c>
      <c r="B32" s="29">
        <v>1685241</v>
      </c>
      <c r="C32" s="19" t="s">
        <v>79</v>
      </c>
      <c r="D32" s="29">
        <v>69</v>
      </c>
      <c r="E32" s="29" t="s">
        <v>0</v>
      </c>
      <c r="F32" s="29"/>
      <c r="G32" s="29"/>
      <c r="H32" s="28">
        <v>76</v>
      </c>
      <c r="I32" s="28" t="s">
        <v>0</v>
      </c>
      <c r="J32" s="28"/>
      <c r="K32" s="28"/>
      <c r="L32" s="29">
        <v>75</v>
      </c>
      <c r="M32" s="29" t="s">
        <v>1</v>
      </c>
      <c r="N32" s="29">
        <v>74</v>
      </c>
      <c r="O32" s="29" t="s">
        <v>3</v>
      </c>
      <c r="P32" s="29">
        <v>79</v>
      </c>
      <c r="Q32" s="29" t="s">
        <v>1</v>
      </c>
      <c r="R32" s="28">
        <f t="shared" si="0"/>
        <v>373</v>
      </c>
      <c r="S32" s="28">
        <f t="shared" si="1"/>
        <v>74.6</v>
      </c>
      <c r="T32" s="28" t="s">
        <v>26</v>
      </c>
      <c r="U32" s="28" t="s">
        <v>27</v>
      </c>
    </row>
    <row r="33" spans="1:21" ht="15">
      <c r="A33" s="23">
        <f t="shared" si="2"/>
        <v>28</v>
      </c>
      <c r="B33" s="29">
        <v>1685242</v>
      </c>
      <c r="C33" s="19" t="s">
        <v>80</v>
      </c>
      <c r="D33" s="29">
        <v>84</v>
      </c>
      <c r="E33" s="29" t="s">
        <v>2</v>
      </c>
      <c r="F33" s="28"/>
      <c r="G33" s="28"/>
      <c r="H33" s="29">
        <v>82</v>
      </c>
      <c r="I33" s="29" t="s">
        <v>3</v>
      </c>
      <c r="J33" s="28"/>
      <c r="K33" s="28"/>
      <c r="L33" s="29">
        <v>84</v>
      </c>
      <c r="M33" s="29" t="s">
        <v>2</v>
      </c>
      <c r="N33" s="29">
        <v>75</v>
      </c>
      <c r="O33" s="29" t="s">
        <v>1</v>
      </c>
      <c r="P33" s="29">
        <v>92</v>
      </c>
      <c r="Q33" s="29" t="s">
        <v>4</v>
      </c>
      <c r="R33" s="28">
        <f t="shared" si="0"/>
        <v>417</v>
      </c>
      <c r="S33" s="28">
        <f t="shared" si="1"/>
        <v>83.4</v>
      </c>
      <c r="T33" s="28" t="s">
        <v>26</v>
      </c>
      <c r="U33" s="28" t="s">
        <v>27</v>
      </c>
    </row>
    <row r="34" spans="1:21" ht="15">
      <c r="A34" s="23">
        <f>+A33+1</f>
        <v>29</v>
      </c>
      <c r="B34" s="29">
        <v>1685243</v>
      </c>
      <c r="C34" s="19" t="s">
        <v>81</v>
      </c>
      <c r="D34" s="29">
        <v>87</v>
      </c>
      <c r="E34" s="29" t="s">
        <v>2</v>
      </c>
      <c r="F34" s="29"/>
      <c r="G34" s="29"/>
      <c r="H34" s="28">
        <v>93</v>
      </c>
      <c r="I34" s="28" t="s">
        <v>4</v>
      </c>
      <c r="J34" s="29">
        <v>96</v>
      </c>
      <c r="K34" s="29" t="s">
        <v>4</v>
      </c>
      <c r="L34" s="29"/>
      <c r="M34" s="28"/>
      <c r="N34" s="29">
        <v>84</v>
      </c>
      <c r="O34" s="29" t="s">
        <v>2</v>
      </c>
      <c r="P34" s="29">
        <v>95</v>
      </c>
      <c r="Q34" s="29" t="s">
        <v>4</v>
      </c>
      <c r="R34" s="28">
        <f t="shared" si="0"/>
        <v>455</v>
      </c>
      <c r="S34" s="28">
        <f t="shared" si="1"/>
        <v>91</v>
      </c>
      <c r="T34" s="28" t="s">
        <v>26</v>
      </c>
      <c r="U34" s="28" t="s">
        <v>27</v>
      </c>
    </row>
    <row r="35" spans="1:21" ht="15">
      <c r="A35" s="23">
        <f t="shared" si="2"/>
        <v>30</v>
      </c>
      <c r="B35" s="29">
        <v>1685244</v>
      </c>
      <c r="C35" s="19" t="s">
        <v>82</v>
      </c>
      <c r="D35" s="29">
        <v>77</v>
      </c>
      <c r="E35" s="29" t="s">
        <v>3</v>
      </c>
      <c r="F35" s="29"/>
      <c r="G35" s="29"/>
      <c r="H35" s="28">
        <v>77</v>
      </c>
      <c r="I35" s="28" t="s">
        <v>0</v>
      </c>
      <c r="J35" s="29"/>
      <c r="K35" s="29"/>
      <c r="L35" s="29">
        <v>49</v>
      </c>
      <c r="M35" s="28" t="s">
        <v>5</v>
      </c>
      <c r="N35" s="29">
        <v>64</v>
      </c>
      <c r="O35" s="29" t="s">
        <v>0</v>
      </c>
      <c r="P35" s="29">
        <v>64</v>
      </c>
      <c r="Q35" s="29" t="s">
        <v>0</v>
      </c>
      <c r="R35" s="28">
        <f t="shared" si="0"/>
        <v>331</v>
      </c>
      <c r="S35" s="28">
        <f t="shared" si="1"/>
        <v>66.2</v>
      </c>
      <c r="T35" s="28" t="s">
        <v>26</v>
      </c>
      <c r="U35" s="28" t="s">
        <v>27</v>
      </c>
    </row>
    <row r="36" spans="1:21" ht="15">
      <c r="A36" s="23">
        <f t="shared" si="2"/>
        <v>31</v>
      </c>
      <c r="B36" s="29">
        <v>1685245</v>
      </c>
      <c r="C36" s="19" t="s">
        <v>83</v>
      </c>
      <c r="D36" s="29">
        <v>89</v>
      </c>
      <c r="E36" s="29" t="s">
        <v>4</v>
      </c>
      <c r="F36" s="29">
        <v>71</v>
      </c>
      <c r="G36" s="29" t="s">
        <v>0</v>
      </c>
      <c r="H36" s="28"/>
      <c r="I36" s="28"/>
      <c r="J36" s="28">
        <v>75</v>
      </c>
      <c r="K36" s="28" t="s">
        <v>3</v>
      </c>
      <c r="L36" s="29"/>
      <c r="M36" s="29"/>
      <c r="N36" s="29">
        <v>61</v>
      </c>
      <c r="O36" s="29" t="s">
        <v>5</v>
      </c>
      <c r="P36" s="29">
        <v>63</v>
      </c>
      <c r="Q36" s="29" t="s">
        <v>0</v>
      </c>
      <c r="R36" s="28">
        <f t="shared" si="0"/>
        <v>359</v>
      </c>
      <c r="S36" s="28">
        <f t="shared" si="1"/>
        <v>71.8</v>
      </c>
      <c r="T36" s="28" t="s">
        <v>26</v>
      </c>
      <c r="U36" s="28" t="s">
        <v>27</v>
      </c>
    </row>
    <row r="37" spans="1:21" ht="15">
      <c r="A37" s="23">
        <f t="shared" si="2"/>
        <v>32</v>
      </c>
      <c r="B37" s="29">
        <v>1685246</v>
      </c>
      <c r="C37" s="19" t="s">
        <v>84</v>
      </c>
      <c r="D37" s="29">
        <v>69</v>
      </c>
      <c r="E37" s="29" t="s">
        <v>0</v>
      </c>
      <c r="F37" s="28"/>
      <c r="G37" s="28"/>
      <c r="H37" s="29">
        <v>66</v>
      </c>
      <c r="I37" s="29" t="s">
        <v>5</v>
      </c>
      <c r="J37" s="28"/>
      <c r="K37" s="28"/>
      <c r="L37" s="29">
        <v>57</v>
      </c>
      <c r="M37" s="29" t="s">
        <v>0</v>
      </c>
      <c r="N37" s="29">
        <v>71</v>
      </c>
      <c r="O37" s="29" t="s">
        <v>3</v>
      </c>
      <c r="P37" s="29">
        <v>65</v>
      </c>
      <c r="Q37" s="29" t="s">
        <v>0</v>
      </c>
      <c r="R37" s="28">
        <f t="shared" si="0"/>
        <v>328</v>
      </c>
      <c r="S37" s="28">
        <f t="shared" si="1"/>
        <v>65.6</v>
      </c>
      <c r="T37" s="28" t="s">
        <v>26</v>
      </c>
      <c r="U37" s="28" t="s">
        <v>27</v>
      </c>
    </row>
    <row r="38" spans="1:21" ht="15">
      <c r="A38" s="23">
        <f t="shared" si="2"/>
        <v>33</v>
      </c>
      <c r="B38" s="29">
        <v>1685247</v>
      </c>
      <c r="C38" s="19" t="s">
        <v>85</v>
      </c>
      <c r="D38" s="29">
        <v>52</v>
      </c>
      <c r="E38" s="29" t="s">
        <v>6</v>
      </c>
      <c r="F38" s="29">
        <v>55</v>
      </c>
      <c r="G38" s="29" t="s">
        <v>6</v>
      </c>
      <c r="H38" s="28"/>
      <c r="I38" s="28"/>
      <c r="J38" s="29"/>
      <c r="K38" s="29"/>
      <c r="L38" s="29">
        <v>42</v>
      </c>
      <c r="M38" s="28" t="s">
        <v>6</v>
      </c>
      <c r="N38" s="29">
        <v>64</v>
      </c>
      <c r="O38" s="29" t="s">
        <v>0</v>
      </c>
      <c r="P38" s="29">
        <v>66</v>
      </c>
      <c r="Q38" s="29" t="s">
        <v>0</v>
      </c>
      <c r="R38" s="28">
        <f t="shared" si="0"/>
        <v>279</v>
      </c>
      <c r="S38" s="28">
        <f t="shared" si="1"/>
        <v>55.8</v>
      </c>
      <c r="T38" s="28" t="s">
        <v>26</v>
      </c>
      <c r="U38" s="28" t="s">
        <v>28</v>
      </c>
    </row>
    <row r="39" spans="1:21" ht="15">
      <c r="A39" s="23">
        <f t="shared" si="2"/>
        <v>34</v>
      </c>
      <c r="B39" s="29">
        <v>1685248</v>
      </c>
      <c r="C39" s="19" t="s">
        <v>86</v>
      </c>
      <c r="D39" s="29">
        <v>91</v>
      </c>
      <c r="E39" s="29" t="s">
        <v>4</v>
      </c>
      <c r="F39" s="29">
        <v>80</v>
      </c>
      <c r="G39" s="29" t="s">
        <v>1</v>
      </c>
      <c r="H39" s="28"/>
      <c r="I39" s="28"/>
      <c r="J39" s="28"/>
      <c r="K39" s="28"/>
      <c r="L39" s="29">
        <v>77</v>
      </c>
      <c r="M39" s="29" t="s">
        <v>1</v>
      </c>
      <c r="N39" s="29">
        <v>66</v>
      </c>
      <c r="O39" s="29" t="s">
        <v>0</v>
      </c>
      <c r="P39" s="29">
        <v>74</v>
      </c>
      <c r="Q39" s="29" t="s">
        <v>1</v>
      </c>
      <c r="R39" s="28">
        <f t="shared" si="0"/>
        <v>388</v>
      </c>
      <c r="S39" s="28">
        <f t="shared" si="1"/>
        <v>77.6</v>
      </c>
      <c r="T39" s="28" t="s">
        <v>26</v>
      </c>
      <c r="U39" s="28" t="s">
        <v>27</v>
      </c>
    </row>
    <row r="40" spans="1:21" ht="15">
      <c r="A40" s="23">
        <f t="shared" si="2"/>
        <v>35</v>
      </c>
      <c r="B40" s="29">
        <v>1685249</v>
      </c>
      <c r="C40" s="19" t="s">
        <v>87</v>
      </c>
      <c r="D40" s="29">
        <v>78</v>
      </c>
      <c r="E40" s="29" t="s">
        <v>1</v>
      </c>
      <c r="F40" s="29"/>
      <c r="G40" s="29"/>
      <c r="H40" s="28">
        <v>80</v>
      </c>
      <c r="I40" s="28" t="s">
        <v>3</v>
      </c>
      <c r="J40" s="28"/>
      <c r="K40" s="28"/>
      <c r="L40" s="29">
        <v>69</v>
      </c>
      <c r="M40" s="29" t="s">
        <v>3</v>
      </c>
      <c r="N40" s="29">
        <v>70</v>
      </c>
      <c r="O40" s="29" t="s">
        <v>3</v>
      </c>
      <c r="P40" s="29">
        <v>75</v>
      </c>
      <c r="Q40" s="29" t="s">
        <v>1</v>
      </c>
      <c r="R40" s="28">
        <f t="shared" si="0"/>
        <v>372</v>
      </c>
      <c r="S40" s="28">
        <f t="shared" si="1"/>
        <v>74.4</v>
      </c>
      <c r="T40" s="28" t="s">
        <v>26</v>
      </c>
      <c r="U40" s="28" t="s">
        <v>27</v>
      </c>
    </row>
    <row r="41" spans="1:21" ht="15">
      <c r="A41" s="23">
        <f t="shared" si="2"/>
        <v>36</v>
      </c>
      <c r="B41" s="29">
        <v>1685250</v>
      </c>
      <c r="C41" s="19" t="s">
        <v>88</v>
      </c>
      <c r="D41" s="29">
        <v>76</v>
      </c>
      <c r="E41" s="29" t="s">
        <v>3</v>
      </c>
      <c r="F41" s="29"/>
      <c r="G41" s="29"/>
      <c r="H41" s="28">
        <v>88</v>
      </c>
      <c r="I41" s="28" t="s">
        <v>2</v>
      </c>
      <c r="J41" s="28"/>
      <c r="K41" s="28"/>
      <c r="L41" s="29">
        <v>65</v>
      </c>
      <c r="M41" s="29" t="s">
        <v>4</v>
      </c>
      <c r="N41" s="29">
        <v>82</v>
      </c>
      <c r="O41" s="29" t="s">
        <v>2</v>
      </c>
      <c r="P41" s="29">
        <v>90</v>
      </c>
      <c r="Q41" s="29" t="s">
        <v>2</v>
      </c>
      <c r="R41" s="28">
        <f t="shared" si="0"/>
        <v>401</v>
      </c>
      <c r="S41" s="28">
        <f t="shared" si="1"/>
        <v>80.2</v>
      </c>
      <c r="T41" s="28" t="s">
        <v>26</v>
      </c>
      <c r="U41" s="28" t="s">
        <v>27</v>
      </c>
    </row>
    <row r="42" spans="1:21" ht="15">
      <c r="A42" s="23">
        <f t="shared" si="2"/>
        <v>37</v>
      </c>
      <c r="B42" s="29">
        <v>1685251</v>
      </c>
      <c r="C42" s="19" t="s">
        <v>89</v>
      </c>
      <c r="D42" s="29">
        <v>90</v>
      </c>
      <c r="E42" s="29" t="s">
        <v>4</v>
      </c>
      <c r="F42" s="28"/>
      <c r="G42" s="28"/>
      <c r="H42" s="29">
        <v>82</v>
      </c>
      <c r="I42" s="29" t="s">
        <v>3</v>
      </c>
      <c r="J42" s="28"/>
      <c r="K42" s="28"/>
      <c r="L42" s="29">
        <v>88</v>
      </c>
      <c r="M42" s="29" t="s">
        <v>2</v>
      </c>
      <c r="N42" s="29">
        <v>83</v>
      </c>
      <c r="O42" s="29" t="s">
        <v>2</v>
      </c>
      <c r="P42" s="29">
        <v>84</v>
      </c>
      <c r="Q42" s="29" t="s">
        <v>2</v>
      </c>
      <c r="R42" s="28">
        <f t="shared" si="0"/>
        <v>427</v>
      </c>
      <c r="S42" s="28">
        <f t="shared" si="1"/>
        <v>85.4</v>
      </c>
      <c r="T42" s="28" t="s">
        <v>26</v>
      </c>
      <c r="U42" s="28" t="s">
        <v>27</v>
      </c>
    </row>
    <row r="43" spans="1:21" ht="15">
      <c r="A43" s="23">
        <f t="shared" si="2"/>
        <v>38</v>
      </c>
      <c r="B43" s="29">
        <v>1685252</v>
      </c>
      <c r="C43" s="19" t="s">
        <v>90</v>
      </c>
      <c r="D43" s="29">
        <v>75</v>
      </c>
      <c r="E43" s="29" t="s">
        <v>3</v>
      </c>
      <c r="F43" s="29"/>
      <c r="G43" s="29"/>
      <c r="H43" s="28">
        <v>79</v>
      </c>
      <c r="I43" s="28" t="s">
        <v>3</v>
      </c>
      <c r="J43" s="28"/>
      <c r="K43" s="28"/>
      <c r="L43" s="29">
        <v>72</v>
      </c>
      <c r="M43" s="29" t="s">
        <v>3</v>
      </c>
      <c r="N43" s="29">
        <v>69</v>
      </c>
      <c r="O43" s="29" t="s">
        <v>3</v>
      </c>
      <c r="P43" s="29">
        <v>78</v>
      </c>
      <c r="Q43" s="29" t="s">
        <v>1</v>
      </c>
      <c r="R43" s="28">
        <f t="shared" si="0"/>
        <v>373</v>
      </c>
      <c r="S43" s="28">
        <f t="shared" si="1"/>
        <v>74.6</v>
      </c>
      <c r="T43" s="28" t="s">
        <v>26</v>
      </c>
      <c r="U43" s="28" t="s">
        <v>27</v>
      </c>
    </row>
    <row r="44" spans="1:21" ht="15">
      <c r="A44" s="23">
        <f t="shared" si="2"/>
        <v>39</v>
      </c>
      <c r="B44" s="29">
        <v>1685253</v>
      </c>
      <c r="C44" s="12" t="s">
        <v>91</v>
      </c>
      <c r="D44" s="29">
        <v>74</v>
      </c>
      <c r="E44" s="29" t="s">
        <v>3</v>
      </c>
      <c r="F44" s="29">
        <v>65</v>
      </c>
      <c r="G44" s="29" t="s">
        <v>5</v>
      </c>
      <c r="H44" s="28"/>
      <c r="I44" s="28"/>
      <c r="J44" s="28"/>
      <c r="K44" s="28"/>
      <c r="L44" s="29">
        <v>89</v>
      </c>
      <c r="M44" s="29" t="s">
        <v>2</v>
      </c>
      <c r="N44" s="29">
        <v>77</v>
      </c>
      <c r="O44" s="29" t="s">
        <v>1</v>
      </c>
      <c r="P44" s="29">
        <v>87</v>
      </c>
      <c r="Q44" s="29" t="s">
        <v>2</v>
      </c>
      <c r="R44" s="28">
        <f t="shared" si="0"/>
        <v>392</v>
      </c>
      <c r="S44" s="28">
        <f t="shared" si="1"/>
        <v>78.4</v>
      </c>
      <c r="T44" s="28" t="s">
        <v>26</v>
      </c>
      <c r="U44" s="28" t="s">
        <v>27</v>
      </c>
    </row>
    <row r="45" spans="1:21" ht="15">
      <c r="A45" s="23">
        <f t="shared" si="2"/>
        <v>40</v>
      </c>
      <c r="B45" s="29">
        <v>1685254</v>
      </c>
      <c r="C45" s="12" t="s">
        <v>92</v>
      </c>
      <c r="D45" s="29">
        <v>84</v>
      </c>
      <c r="E45" s="29" t="s">
        <v>2</v>
      </c>
      <c r="F45" s="28"/>
      <c r="G45" s="28"/>
      <c r="H45" s="29">
        <v>92</v>
      </c>
      <c r="I45" s="29" t="s">
        <v>2</v>
      </c>
      <c r="J45" s="28"/>
      <c r="K45" s="28"/>
      <c r="L45" s="29">
        <v>98</v>
      </c>
      <c r="M45" s="29" t="s">
        <v>4</v>
      </c>
      <c r="N45" s="29">
        <v>91</v>
      </c>
      <c r="O45" s="29" t="s">
        <v>4</v>
      </c>
      <c r="P45" s="29">
        <v>95</v>
      </c>
      <c r="Q45" s="29" t="s">
        <v>4</v>
      </c>
      <c r="R45" s="28">
        <f t="shared" si="0"/>
        <v>460</v>
      </c>
      <c r="S45" s="28">
        <f t="shared" si="1"/>
        <v>92</v>
      </c>
      <c r="T45" s="28" t="s">
        <v>26</v>
      </c>
      <c r="U45" s="28" t="s">
        <v>27</v>
      </c>
    </row>
    <row r="46" spans="2:21" ht="15">
      <c r="B46" s="31"/>
      <c r="C46" s="32" t="s">
        <v>47</v>
      </c>
      <c r="D46" s="31">
        <f>SUM(D6:D45)</f>
        <v>3124</v>
      </c>
      <c r="E46" s="31"/>
      <c r="F46" s="31">
        <f>SUM(F6:F45)</f>
        <v>1748</v>
      </c>
      <c r="G46" s="31"/>
      <c r="H46" s="31">
        <f>SUM(H6:H45)</f>
        <v>1368</v>
      </c>
      <c r="I46" s="33"/>
      <c r="J46" s="31">
        <f>SUM(J6:J45)</f>
        <v>260</v>
      </c>
      <c r="K46" s="33"/>
      <c r="L46" s="31">
        <f>SUM(L6:L45)</f>
        <v>2500</v>
      </c>
      <c r="M46" s="31"/>
      <c r="N46" s="31">
        <f>SUM(N6:N45)</f>
        <v>2804</v>
      </c>
      <c r="O46" s="31"/>
      <c r="P46" s="31">
        <f>SUM(P6:P45)</f>
        <v>3016</v>
      </c>
      <c r="Q46" s="31"/>
      <c r="R46" s="31">
        <f>SUM(R6:R45)</f>
        <v>14820</v>
      </c>
      <c r="S46" s="33"/>
      <c r="T46" s="33"/>
      <c r="U46" s="33"/>
    </row>
    <row r="47" spans="2:21" ht="15">
      <c r="B47" s="31"/>
      <c r="C47" s="32" t="s">
        <v>48</v>
      </c>
      <c r="D47" s="47">
        <f>+D46/40</f>
        <v>78.1</v>
      </c>
      <c r="E47" s="31"/>
      <c r="F47" s="47">
        <f>+F46/23</f>
        <v>76</v>
      </c>
      <c r="G47" s="31"/>
      <c r="H47" s="33">
        <f>+H46/17</f>
        <v>80.47058823529412</v>
      </c>
      <c r="I47" s="33"/>
      <c r="J47" s="48">
        <f>+J46/3</f>
        <v>86.66666666666667</v>
      </c>
      <c r="K47" s="33"/>
      <c r="L47" s="47">
        <f>+L46/37</f>
        <v>67.56756756756756</v>
      </c>
      <c r="M47" s="31"/>
      <c r="N47" s="47">
        <f>+N46/40</f>
        <v>70.1</v>
      </c>
      <c r="O47" s="31"/>
      <c r="P47" s="47">
        <f>+P46/40</f>
        <v>75.4</v>
      </c>
      <c r="Q47" s="31"/>
      <c r="R47" s="31">
        <f>+R46/40</f>
        <v>370.5</v>
      </c>
      <c r="S47" s="33"/>
      <c r="T47" s="33"/>
      <c r="U47" s="33"/>
    </row>
    <row r="48" spans="2:21" ht="15">
      <c r="B48" s="34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>
        <f>+R47/5</f>
        <v>74.1</v>
      </c>
      <c r="S48" s="33"/>
      <c r="T48" s="33"/>
      <c r="U48" s="33"/>
    </row>
    <row r="49" spans="2:21" ht="15">
      <c r="B49" s="66" t="s">
        <v>29</v>
      </c>
      <c r="C49" s="66"/>
      <c r="D49" s="66"/>
      <c r="E49" s="33"/>
      <c r="F49" s="33"/>
      <c r="G49" s="33"/>
      <c r="H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2:21" ht="15">
      <c r="B50" s="35">
        <v>1</v>
      </c>
      <c r="C50" s="19" t="s">
        <v>62</v>
      </c>
      <c r="D50" s="28">
        <v>93.6</v>
      </c>
      <c r="E50" s="36"/>
      <c r="F50" s="26"/>
      <c r="G50" s="26"/>
      <c r="H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2:21" ht="15">
      <c r="B51" s="35">
        <v>2</v>
      </c>
      <c r="C51" s="19" t="s">
        <v>55</v>
      </c>
      <c r="D51" s="28">
        <v>92.6</v>
      </c>
      <c r="E51" s="37"/>
      <c r="F51" s="26"/>
      <c r="G51" s="26"/>
      <c r="H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2:21" ht="15">
      <c r="B52" s="35">
        <v>3</v>
      </c>
      <c r="C52" s="12" t="s">
        <v>92</v>
      </c>
      <c r="D52" s="28">
        <v>92</v>
      </c>
      <c r="E52" s="37"/>
      <c r="F52" s="26"/>
      <c r="G52" s="26"/>
      <c r="H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2:11" ht="15">
      <c r="B53" s="23"/>
      <c r="K53" s="26"/>
    </row>
    <row r="54" ht="15">
      <c r="K54" s="26"/>
    </row>
    <row r="55" ht="15">
      <c r="K55" s="26"/>
    </row>
    <row r="57" spans="3:4" ht="15">
      <c r="C57" s="33" t="s">
        <v>15</v>
      </c>
      <c r="D57" s="33">
        <v>40</v>
      </c>
    </row>
    <row r="58" spans="3:4" ht="15">
      <c r="C58" s="26" t="s">
        <v>44</v>
      </c>
      <c r="D58" s="26">
        <v>23</v>
      </c>
    </row>
    <row r="59" spans="3:4" ht="15">
      <c r="C59" s="26" t="s">
        <v>17</v>
      </c>
      <c r="D59" s="26">
        <v>17</v>
      </c>
    </row>
    <row r="60" spans="3:4" ht="15">
      <c r="C60" s="26" t="s">
        <v>18</v>
      </c>
      <c r="D60" s="26">
        <v>3</v>
      </c>
    </row>
    <row r="61" spans="3:4" ht="15">
      <c r="C61" s="26" t="s">
        <v>45</v>
      </c>
      <c r="D61" s="26">
        <v>37</v>
      </c>
    </row>
    <row r="62" spans="3:4" ht="15">
      <c r="C62" s="26" t="s">
        <v>20</v>
      </c>
      <c r="D62" s="26">
        <v>40</v>
      </c>
    </row>
    <row r="63" spans="3:4" ht="15">
      <c r="C63" s="26" t="s">
        <v>21</v>
      </c>
      <c r="D63" s="26">
        <v>40</v>
      </c>
    </row>
  </sheetData>
  <mergeCells count="4">
    <mergeCell ref="B1:U1"/>
    <mergeCell ref="B2:U2"/>
    <mergeCell ref="B3:U3"/>
    <mergeCell ref="B49:D49"/>
  </mergeCells>
  <printOptions horizontalCentered="1"/>
  <pageMargins left="0.2" right="0.2" top="0.25" bottom="0.2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54"/>
  <sheetViews>
    <sheetView workbookViewId="0" topLeftCell="A1">
      <pane xSplit="11" ySplit="14" topLeftCell="L37" activePane="bottomRight" state="frozen"/>
      <selection pane="topRight" activeCell="L1" sqref="L1"/>
      <selection pane="bottomLeft" activeCell="A15" sqref="A15"/>
      <selection pane="bottomRight" activeCell="B5" sqref="B5:U44"/>
    </sheetView>
  </sheetViews>
  <sheetFormatPr defaultColWidth="9.140625" defaultRowHeight="15"/>
  <cols>
    <col min="1" max="1" width="9.140625" style="1" customWidth="1"/>
    <col min="2" max="2" width="9.140625" style="5" customWidth="1"/>
    <col min="3" max="3" width="26.8515625" style="5" customWidth="1"/>
    <col min="4" max="4" width="7.7109375" style="1" customWidth="1"/>
    <col min="5" max="5" width="6.28125" style="1" customWidth="1"/>
    <col min="6" max="6" width="7.421875" style="1" customWidth="1"/>
    <col min="7" max="7" width="6.421875" style="1" customWidth="1"/>
    <col min="8" max="8" width="7.00390625" style="1" customWidth="1"/>
    <col min="9" max="9" width="6.7109375" style="1" customWidth="1"/>
    <col min="10" max="10" width="6.421875" style="1" customWidth="1"/>
    <col min="11" max="11" width="7.421875" style="1" customWidth="1"/>
    <col min="12" max="12" width="6.8515625" style="1" customWidth="1"/>
    <col min="13" max="13" width="7.140625" style="1" customWidth="1"/>
    <col min="14" max="14" width="6.28125" style="1" customWidth="1"/>
    <col min="15" max="15" width="6.421875" style="1" customWidth="1"/>
    <col min="16" max="16" width="7.28125" style="1" customWidth="1"/>
    <col min="17" max="17" width="6.7109375" style="1" customWidth="1"/>
    <col min="18" max="21" width="9.140625" style="1" customWidth="1"/>
    <col min="22" max="16384" width="9.140625" style="3" customWidth="1"/>
  </cols>
  <sheetData>
    <row r="2" spans="2:21" ht="15">
      <c r="B2" s="67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5">
      <c r="B3" s="68" t="s">
        <v>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2:21" ht="15">
      <c r="B4" s="68" t="s">
        <v>51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ht="15">
      <c r="B5" s="4"/>
      <c r="D5" s="6">
        <v>301</v>
      </c>
      <c r="E5" s="6">
        <v>301</v>
      </c>
      <c r="F5" s="6">
        <v>302</v>
      </c>
      <c r="G5" s="6">
        <v>302</v>
      </c>
      <c r="H5" s="7" t="s">
        <v>11</v>
      </c>
      <c r="I5" s="7" t="s">
        <v>11</v>
      </c>
      <c r="J5" s="7" t="s">
        <v>9</v>
      </c>
      <c r="K5" s="7" t="s">
        <v>9</v>
      </c>
      <c r="L5" s="7" t="s">
        <v>32</v>
      </c>
      <c r="M5" s="7" t="s">
        <v>32</v>
      </c>
      <c r="N5" s="7" t="s">
        <v>33</v>
      </c>
      <c r="O5" s="7" t="s">
        <v>33</v>
      </c>
      <c r="P5" s="7" t="s">
        <v>34</v>
      </c>
      <c r="Q5" s="7" t="s">
        <v>34</v>
      </c>
      <c r="R5" s="8"/>
      <c r="S5" s="8"/>
      <c r="T5" s="8"/>
      <c r="U5" s="8"/>
    </row>
    <row r="6" spans="1:21" s="11" customFormat="1" ht="15">
      <c r="A6" s="1"/>
      <c r="B6" s="9" t="s">
        <v>14</v>
      </c>
      <c r="C6" s="10" t="s">
        <v>35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19</v>
      </c>
      <c r="I6" s="10" t="s">
        <v>19</v>
      </c>
      <c r="J6" s="10" t="s">
        <v>17</v>
      </c>
      <c r="K6" s="10" t="s">
        <v>17</v>
      </c>
      <c r="L6" s="10" t="s">
        <v>36</v>
      </c>
      <c r="M6" s="10" t="s">
        <v>36</v>
      </c>
      <c r="N6" s="10" t="s">
        <v>37</v>
      </c>
      <c r="O6" s="10" t="s">
        <v>37</v>
      </c>
      <c r="P6" s="10" t="s">
        <v>38</v>
      </c>
      <c r="Q6" s="10" t="s">
        <v>38</v>
      </c>
      <c r="R6" s="10" t="s">
        <v>22</v>
      </c>
      <c r="S6" s="10" t="s">
        <v>23</v>
      </c>
      <c r="T6" s="10" t="s">
        <v>24</v>
      </c>
      <c r="U6" s="10" t="s">
        <v>25</v>
      </c>
    </row>
    <row r="7" spans="1:21" ht="15">
      <c r="A7" s="1">
        <v>1</v>
      </c>
      <c r="B7" s="12">
        <v>1685255</v>
      </c>
      <c r="C7" s="19" t="s">
        <v>93</v>
      </c>
      <c r="D7" s="13">
        <v>62</v>
      </c>
      <c r="E7" s="13" t="s">
        <v>5</v>
      </c>
      <c r="F7" s="10"/>
      <c r="G7" s="10"/>
      <c r="H7" s="13"/>
      <c r="I7" s="13"/>
      <c r="J7" s="10">
        <v>71</v>
      </c>
      <c r="K7" s="10" t="s">
        <v>5</v>
      </c>
      <c r="L7" s="13">
        <v>64</v>
      </c>
      <c r="M7" s="13" t="s">
        <v>0</v>
      </c>
      <c r="N7" s="13">
        <v>63</v>
      </c>
      <c r="O7" s="13" t="s">
        <v>0</v>
      </c>
      <c r="P7" s="13">
        <v>52</v>
      </c>
      <c r="Q7" s="13" t="s">
        <v>5</v>
      </c>
      <c r="R7" s="10">
        <f aca="true" t="shared" si="0" ref="R7:R38">+D7+F7+H7+J7+L7+N7+P7</f>
        <v>312</v>
      </c>
      <c r="S7" s="10">
        <f aca="true" t="shared" si="1" ref="S7:S38">R7*100/500</f>
        <v>62.4</v>
      </c>
      <c r="T7" s="10" t="s">
        <v>26</v>
      </c>
      <c r="U7" s="10" t="s">
        <v>27</v>
      </c>
    </row>
    <row r="8" spans="1:21" ht="15">
      <c r="A8" s="1">
        <f>+A7+1</f>
        <v>2</v>
      </c>
      <c r="B8" s="12">
        <v>1685256</v>
      </c>
      <c r="C8" s="19" t="s">
        <v>94</v>
      </c>
      <c r="D8" s="13">
        <v>80</v>
      </c>
      <c r="E8" s="13" t="s">
        <v>1</v>
      </c>
      <c r="F8" s="13"/>
      <c r="G8" s="13"/>
      <c r="H8" s="10">
        <v>78</v>
      </c>
      <c r="I8" s="10" t="s">
        <v>1</v>
      </c>
      <c r="J8" s="10"/>
      <c r="K8" s="10"/>
      <c r="L8" s="13">
        <v>90</v>
      </c>
      <c r="M8" s="13" t="s">
        <v>2</v>
      </c>
      <c r="N8" s="13">
        <v>93</v>
      </c>
      <c r="O8" s="13" t="s">
        <v>4</v>
      </c>
      <c r="P8" s="13">
        <v>72</v>
      </c>
      <c r="Q8" s="13" t="s">
        <v>1</v>
      </c>
      <c r="R8" s="10">
        <f t="shared" si="0"/>
        <v>413</v>
      </c>
      <c r="S8" s="10">
        <f t="shared" si="1"/>
        <v>82.6</v>
      </c>
      <c r="T8" s="10" t="s">
        <v>26</v>
      </c>
      <c r="U8" s="10" t="s">
        <v>27</v>
      </c>
    </row>
    <row r="9" spans="1:21" ht="15">
      <c r="A9" s="1">
        <f aca="true" t="shared" si="2" ref="A9:A38">+A8+1</f>
        <v>3</v>
      </c>
      <c r="B9" s="12">
        <v>1685257</v>
      </c>
      <c r="C9" s="19" t="s">
        <v>95</v>
      </c>
      <c r="D9" s="13">
        <v>72</v>
      </c>
      <c r="E9" s="13" t="s">
        <v>3</v>
      </c>
      <c r="F9" s="13">
        <v>81</v>
      </c>
      <c r="G9" s="13" t="s">
        <v>1</v>
      </c>
      <c r="H9" s="10"/>
      <c r="I9" s="10"/>
      <c r="J9" s="10"/>
      <c r="K9" s="10"/>
      <c r="L9" s="13">
        <v>68</v>
      </c>
      <c r="M9" s="13" t="s">
        <v>0</v>
      </c>
      <c r="N9" s="13">
        <v>75</v>
      </c>
      <c r="O9" s="13" t="s">
        <v>1</v>
      </c>
      <c r="P9" s="13">
        <v>55</v>
      </c>
      <c r="Q9" s="13" t="s">
        <v>0</v>
      </c>
      <c r="R9" s="10">
        <f t="shared" si="0"/>
        <v>351</v>
      </c>
      <c r="S9" s="10">
        <f t="shared" si="1"/>
        <v>70.2</v>
      </c>
      <c r="T9" s="10" t="s">
        <v>26</v>
      </c>
      <c r="U9" s="10" t="s">
        <v>27</v>
      </c>
    </row>
    <row r="10" spans="1:21" ht="15">
      <c r="A10" s="1">
        <f t="shared" si="2"/>
        <v>4</v>
      </c>
      <c r="B10" s="12">
        <v>1685258</v>
      </c>
      <c r="C10" s="19" t="s">
        <v>96</v>
      </c>
      <c r="D10" s="13">
        <v>52</v>
      </c>
      <c r="E10" s="13" t="s">
        <v>6</v>
      </c>
      <c r="F10" s="10">
        <v>60</v>
      </c>
      <c r="G10" s="10" t="s">
        <v>5</v>
      </c>
      <c r="H10" s="13"/>
      <c r="I10" s="13"/>
      <c r="J10" s="10"/>
      <c r="K10" s="10"/>
      <c r="L10" s="13">
        <v>42</v>
      </c>
      <c r="M10" s="13" t="s">
        <v>7</v>
      </c>
      <c r="N10" s="13">
        <v>62</v>
      </c>
      <c r="O10" s="13" t="s">
        <v>0</v>
      </c>
      <c r="P10" s="13">
        <v>42</v>
      </c>
      <c r="Q10" s="13" t="s">
        <v>7</v>
      </c>
      <c r="R10" s="10">
        <f t="shared" si="0"/>
        <v>258</v>
      </c>
      <c r="S10" s="10">
        <f t="shared" si="1"/>
        <v>51.6</v>
      </c>
      <c r="T10" s="10" t="s">
        <v>26</v>
      </c>
      <c r="U10" s="10" t="s">
        <v>28</v>
      </c>
    </row>
    <row r="11" spans="1:21" ht="15">
      <c r="A11" s="1">
        <f t="shared" si="2"/>
        <v>5</v>
      </c>
      <c r="B11" s="12">
        <v>1685259</v>
      </c>
      <c r="C11" s="19" t="s">
        <v>97</v>
      </c>
      <c r="D11" s="13">
        <v>59</v>
      </c>
      <c r="E11" s="13" t="s">
        <v>5</v>
      </c>
      <c r="F11" s="13">
        <v>57</v>
      </c>
      <c r="G11" s="13" t="s">
        <v>6</v>
      </c>
      <c r="H11" s="10"/>
      <c r="I11" s="10"/>
      <c r="J11" s="10"/>
      <c r="K11" s="10"/>
      <c r="L11" s="13">
        <v>64</v>
      </c>
      <c r="M11" s="13" t="s">
        <v>0</v>
      </c>
      <c r="N11" s="13">
        <v>58</v>
      </c>
      <c r="O11" s="13" t="s">
        <v>5</v>
      </c>
      <c r="P11" s="13">
        <v>53</v>
      </c>
      <c r="Q11" s="13" t="s">
        <v>5</v>
      </c>
      <c r="R11" s="10">
        <f t="shared" si="0"/>
        <v>291</v>
      </c>
      <c r="S11" s="10">
        <f t="shared" si="1"/>
        <v>58.2</v>
      </c>
      <c r="T11" s="10" t="s">
        <v>26</v>
      </c>
      <c r="U11" s="10" t="s">
        <v>28</v>
      </c>
    </row>
    <row r="12" spans="1:21" ht="15">
      <c r="A12" s="1">
        <f t="shared" si="2"/>
        <v>6</v>
      </c>
      <c r="B12" s="12">
        <v>1685260</v>
      </c>
      <c r="C12" s="19" t="s">
        <v>98</v>
      </c>
      <c r="D12" s="13">
        <v>75</v>
      </c>
      <c r="E12" s="13" t="s">
        <v>3</v>
      </c>
      <c r="F12" s="10">
        <v>68</v>
      </c>
      <c r="G12" s="10" t="s">
        <v>0</v>
      </c>
      <c r="H12" s="13"/>
      <c r="I12" s="13"/>
      <c r="J12" s="10"/>
      <c r="K12" s="10"/>
      <c r="L12" s="13">
        <v>58</v>
      </c>
      <c r="M12" s="13" t="s">
        <v>5</v>
      </c>
      <c r="N12" s="13">
        <v>64</v>
      </c>
      <c r="O12" s="13" t="s">
        <v>0</v>
      </c>
      <c r="P12" s="13">
        <v>44</v>
      </c>
      <c r="Q12" s="13" t="s">
        <v>7</v>
      </c>
      <c r="R12" s="10">
        <f t="shared" si="0"/>
        <v>309</v>
      </c>
      <c r="S12" s="10">
        <f t="shared" si="1"/>
        <v>61.8</v>
      </c>
      <c r="T12" s="10" t="s">
        <v>26</v>
      </c>
      <c r="U12" s="10" t="s">
        <v>27</v>
      </c>
    </row>
    <row r="13" spans="1:21" ht="15">
      <c r="A13" s="1">
        <f t="shared" si="2"/>
        <v>7</v>
      </c>
      <c r="B13" s="12">
        <v>1685261</v>
      </c>
      <c r="C13" s="19" t="s">
        <v>99</v>
      </c>
      <c r="D13" s="13">
        <v>37</v>
      </c>
      <c r="E13" s="13" t="s">
        <v>7</v>
      </c>
      <c r="F13" s="13">
        <v>44</v>
      </c>
      <c r="G13" s="13" t="s">
        <v>7</v>
      </c>
      <c r="H13" s="10"/>
      <c r="I13" s="10"/>
      <c r="J13" s="10"/>
      <c r="K13" s="10"/>
      <c r="L13" s="13">
        <v>45</v>
      </c>
      <c r="M13" s="13" t="s">
        <v>7</v>
      </c>
      <c r="N13" s="13">
        <v>54</v>
      </c>
      <c r="O13" s="13" t="s">
        <v>6</v>
      </c>
      <c r="P13" s="13">
        <v>59</v>
      </c>
      <c r="Q13" s="13" t="s">
        <v>3</v>
      </c>
      <c r="R13" s="10">
        <f t="shared" si="0"/>
        <v>239</v>
      </c>
      <c r="S13" s="10">
        <f t="shared" si="1"/>
        <v>47.8</v>
      </c>
      <c r="T13" s="10" t="s">
        <v>26</v>
      </c>
      <c r="U13" s="10" t="s">
        <v>40</v>
      </c>
    </row>
    <row r="14" spans="1:21" ht="15">
      <c r="A14" s="1">
        <f t="shared" si="2"/>
        <v>8</v>
      </c>
      <c r="B14" s="12">
        <v>1685262</v>
      </c>
      <c r="C14" s="19" t="s">
        <v>100</v>
      </c>
      <c r="D14" s="13">
        <v>36</v>
      </c>
      <c r="E14" s="13" t="s">
        <v>7</v>
      </c>
      <c r="F14" s="13">
        <v>40</v>
      </c>
      <c r="G14" s="13" t="s">
        <v>7</v>
      </c>
      <c r="H14" s="10"/>
      <c r="I14" s="10"/>
      <c r="J14" s="10"/>
      <c r="K14" s="10"/>
      <c r="L14" s="13">
        <v>45</v>
      </c>
      <c r="M14" s="13" t="s">
        <v>7</v>
      </c>
      <c r="N14" s="13">
        <v>51</v>
      </c>
      <c r="O14" s="13" t="s">
        <v>6</v>
      </c>
      <c r="P14" s="13">
        <v>47</v>
      </c>
      <c r="Q14" s="13" t="s">
        <v>6</v>
      </c>
      <c r="R14" s="10">
        <f t="shared" si="0"/>
        <v>219</v>
      </c>
      <c r="S14" s="10">
        <f t="shared" si="1"/>
        <v>43.8</v>
      </c>
      <c r="T14" s="10" t="s">
        <v>26</v>
      </c>
      <c r="U14" s="10" t="s">
        <v>40</v>
      </c>
    </row>
    <row r="15" spans="1:21" ht="15">
      <c r="A15" s="1">
        <f t="shared" si="2"/>
        <v>9</v>
      </c>
      <c r="B15" s="12">
        <v>1685263</v>
      </c>
      <c r="C15" s="19" t="s">
        <v>101</v>
      </c>
      <c r="D15" s="13">
        <v>76</v>
      </c>
      <c r="E15" s="13" t="s">
        <v>3</v>
      </c>
      <c r="F15" s="13">
        <v>62</v>
      </c>
      <c r="G15" s="13" t="s">
        <v>5</v>
      </c>
      <c r="H15" s="10"/>
      <c r="I15" s="10"/>
      <c r="J15" s="10"/>
      <c r="K15" s="10"/>
      <c r="L15" s="13">
        <v>48</v>
      </c>
      <c r="M15" s="13" t="s">
        <v>6</v>
      </c>
      <c r="N15" s="13">
        <v>66</v>
      </c>
      <c r="O15" s="13" t="s">
        <v>0</v>
      </c>
      <c r="P15" s="13">
        <v>57</v>
      </c>
      <c r="Q15" s="13" t="s">
        <v>0</v>
      </c>
      <c r="R15" s="10">
        <f t="shared" si="0"/>
        <v>309</v>
      </c>
      <c r="S15" s="10">
        <f t="shared" si="1"/>
        <v>61.8</v>
      </c>
      <c r="T15" s="10" t="s">
        <v>26</v>
      </c>
      <c r="U15" s="10" t="s">
        <v>27</v>
      </c>
    </row>
    <row r="16" spans="1:21" ht="15">
      <c r="A16" s="1">
        <f t="shared" si="2"/>
        <v>10</v>
      </c>
      <c r="B16" s="12">
        <v>1685264</v>
      </c>
      <c r="C16" s="19" t="s">
        <v>102</v>
      </c>
      <c r="D16" s="13">
        <v>59</v>
      </c>
      <c r="E16" s="13" t="s">
        <v>5</v>
      </c>
      <c r="F16" s="10">
        <v>75</v>
      </c>
      <c r="G16" s="10" t="s">
        <v>3</v>
      </c>
      <c r="H16" s="10"/>
      <c r="I16" s="10"/>
      <c r="J16" s="13"/>
      <c r="K16" s="13"/>
      <c r="L16" s="13">
        <v>65</v>
      </c>
      <c r="M16" s="13" t="s">
        <v>0</v>
      </c>
      <c r="N16" s="13">
        <v>91</v>
      </c>
      <c r="O16" s="13" t="s">
        <v>2</v>
      </c>
      <c r="P16" s="13">
        <v>53</v>
      </c>
      <c r="Q16" s="13" t="s">
        <v>5</v>
      </c>
      <c r="R16" s="10">
        <f t="shared" si="0"/>
        <v>343</v>
      </c>
      <c r="S16" s="10">
        <f t="shared" si="1"/>
        <v>68.6</v>
      </c>
      <c r="T16" s="10" t="s">
        <v>26</v>
      </c>
      <c r="U16" s="10" t="s">
        <v>27</v>
      </c>
    </row>
    <row r="17" spans="1:21" ht="15">
      <c r="A17" s="1">
        <f t="shared" si="2"/>
        <v>11</v>
      </c>
      <c r="B17" s="12">
        <v>1685265</v>
      </c>
      <c r="C17" s="19" t="s">
        <v>103</v>
      </c>
      <c r="D17" s="13">
        <v>62</v>
      </c>
      <c r="E17" s="13" t="s">
        <v>5</v>
      </c>
      <c r="F17" s="13">
        <v>80</v>
      </c>
      <c r="G17" s="13" t="s">
        <v>1</v>
      </c>
      <c r="H17" s="10"/>
      <c r="I17" s="10"/>
      <c r="J17" s="10"/>
      <c r="K17" s="10"/>
      <c r="L17" s="13">
        <v>44</v>
      </c>
      <c r="M17" s="13" t="s">
        <v>7</v>
      </c>
      <c r="N17" s="13">
        <v>58</v>
      </c>
      <c r="O17" s="13" t="s">
        <v>5</v>
      </c>
      <c r="P17" s="13">
        <v>44</v>
      </c>
      <c r="Q17" s="13" t="s">
        <v>7</v>
      </c>
      <c r="R17" s="10">
        <f t="shared" si="0"/>
        <v>288</v>
      </c>
      <c r="S17" s="10">
        <f t="shared" si="1"/>
        <v>57.6</v>
      </c>
      <c r="T17" s="10" t="s">
        <v>26</v>
      </c>
      <c r="U17" s="10" t="s">
        <v>28</v>
      </c>
    </row>
    <row r="18" spans="1:21" ht="15">
      <c r="A18" s="1">
        <f t="shared" si="2"/>
        <v>12</v>
      </c>
      <c r="B18" s="12">
        <v>1685266</v>
      </c>
      <c r="C18" s="19" t="s">
        <v>104</v>
      </c>
      <c r="D18" s="13">
        <v>58</v>
      </c>
      <c r="E18" s="13" t="s">
        <v>5</v>
      </c>
      <c r="F18" s="13">
        <v>53</v>
      </c>
      <c r="G18" s="13" t="s">
        <v>6</v>
      </c>
      <c r="H18" s="10"/>
      <c r="I18" s="10"/>
      <c r="J18" s="10"/>
      <c r="K18" s="10"/>
      <c r="L18" s="39">
        <v>34</v>
      </c>
      <c r="M18" s="39" t="s">
        <v>41</v>
      </c>
      <c r="N18" s="13">
        <v>52</v>
      </c>
      <c r="O18" s="13" t="s">
        <v>6</v>
      </c>
      <c r="P18" s="13">
        <v>54</v>
      </c>
      <c r="Q18" s="13" t="s">
        <v>5</v>
      </c>
      <c r="R18" s="10">
        <f t="shared" si="0"/>
        <v>251</v>
      </c>
      <c r="S18" s="10">
        <f t="shared" si="1"/>
        <v>50.2</v>
      </c>
      <c r="T18" s="10" t="s">
        <v>26</v>
      </c>
      <c r="U18" s="40" t="s">
        <v>50</v>
      </c>
    </row>
    <row r="19" spans="1:21" ht="15">
      <c r="A19" s="1">
        <f t="shared" si="2"/>
        <v>13</v>
      </c>
      <c r="B19" s="12">
        <v>1685267</v>
      </c>
      <c r="C19" s="19" t="s">
        <v>105</v>
      </c>
      <c r="D19" s="13">
        <v>52</v>
      </c>
      <c r="E19" s="13" t="s">
        <v>6</v>
      </c>
      <c r="F19" s="13">
        <v>53</v>
      </c>
      <c r="G19" s="13" t="s">
        <v>6</v>
      </c>
      <c r="H19" s="10"/>
      <c r="I19" s="10"/>
      <c r="J19" s="10"/>
      <c r="K19" s="10"/>
      <c r="L19" s="13">
        <v>42</v>
      </c>
      <c r="M19" s="13" t="s">
        <v>7</v>
      </c>
      <c r="N19" s="13">
        <v>49</v>
      </c>
      <c r="O19" s="13" t="s">
        <v>6</v>
      </c>
      <c r="P19" s="39">
        <v>25</v>
      </c>
      <c r="Q19" s="39" t="s">
        <v>41</v>
      </c>
      <c r="R19" s="10">
        <f t="shared" si="0"/>
        <v>221</v>
      </c>
      <c r="S19" s="10">
        <f t="shared" si="1"/>
        <v>44.2</v>
      </c>
      <c r="T19" s="10" t="s">
        <v>26</v>
      </c>
      <c r="U19" s="40" t="s">
        <v>50</v>
      </c>
    </row>
    <row r="20" spans="1:21" ht="15">
      <c r="A20" s="1">
        <f t="shared" si="2"/>
        <v>14</v>
      </c>
      <c r="B20" s="12">
        <v>1685268</v>
      </c>
      <c r="C20" s="19" t="s">
        <v>106</v>
      </c>
      <c r="D20" s="13">
        <v>65</v>
      </c>
      <c r="E20" s="13" t="s">
        <v>0</v>
      </c>
      <c r="F20" s="13"/>
      <c r="G20" s="13"/>
      <c r="H20" s="10">
        <v>70</v>
      </c>
      <c r="I20" s="10" t="s">
        <v>3</v>
      </c>
      <c r="J20" s="10"/>
      <c r="K20" s="10"/>
      <c r="L20" s="13">
        <v>85</v>
      </c>
      <c r="M20" s="13" t="s">
        <v>2</v>
      </c>
      <c r="N20" s="13">
        <v>87</v>
      </c>
      <c r="O20" s="13" t="s">
        <v>2</v>
      </c>
      <c r="P20" s="13">
        <v>70</v>
      </c>
      <c r="Q20" s="13" t="s">
        <v>1</v>
      </c>
      <c r="R20" s="10">
        <f t="shared" si="0"/>
        <v>377</v>
      </c>
      <c r="S20" s="10">
        <f t="shared" si="1"/>
        <v>75.4</v>
      </c>
      <c r="T20" s="10" t="s">
        <v>26</v>
      </c>
      <c r="U20" s="10" t="s">
        <v>27</v>
      </c>
    </row>
    <row r="21" spans="1:21" ht="15">
      <c r="A21" s="1">
        <f t="shared" si="2"/>
        <v>15</v>
      </c>
      <c r="B21" s="12">
        <v>1685269</v>
      </c>
      <c r="C21" s="19" t="s">
        <v>107</v>
      </c>
      <c r="D21" s="13">
        <v>93</v>
      </c>
      <c r="E21" s="13" t="s">
        <v>4</v>
      </c>
      <c r="F21" s="13"/>
      <c r="G21" s="13"/>
      <c r="H21" s="10"/>
      <c r="I21" s="10"/>
      <c r="J21" s="10">
        <v>93</v>
      </c>
      <c r="K21" s="10" t="s">
        <v>4</v>
      </c>
      <c r="L21" s="13">
        <v>84</v>
      </c>
      <c r="M21" s="13" t="s">
        <v>1</v>
      </c>
      <c r="N21" s="13">
        <v>95</v>
      </c>
      <c r="O21" s="13" t="s">
        <v>4</v>
      </c>
      <c r="P21" s="13">
        <v>93</v>
      </c>
      <c r="Q21" s="13" t="s">
        <v>4</v>
      </c>
      <c r="R21" s="10">
        <f t="shared" si="0"/>
        <v>458</v>
      </c>
      <c r="S21" s="10">
        <f t="shared" si="1"/>
        <v>91.6</v>
      </c>
      <c r="T21" s="10" t="s">
        <v>26</v>
      </c>
      <c r="U21" s="10" t="s">
        <v>27</v>
      </c>
    </row>
    <row r="22" spans="1:21" ht="15">
      <c r="A22" s="1">
        <f t="shared" si="2"/>
        <v>16</v>
      </c>
      <c r="B22" s="12">
        <v>1685270</v>
      </c>
      <c r="C22" s="19" t="s">
        <v>108</v>
      </c>
      <c r="D22" s="13">
        <v>67</v>
      </c>
      <c r="E22" s="13" t="s">
        <v>0</v>
      </c>
      <c r="F22" s="13">
        <v>80</v>
      </c>
      <c r="G22" s="13" t="s">
        <v>1</v>
      </c>
      <c r="H22" s="10"/>
      <c r="I22" s="10"/>
      <c r="J22" s="10"/>
      <c r="K22" s="10"/>
      <c r="L22" s="13">
        <v>85</v>
      </c>
      <c r="M22" s="13" t="s">
        <v>2</v>
      </c>
      <c r="N22" s="13">
        <v>93</v>
      </c>
      <c r="O22" s="13" t="s">
        <v>4</v>
      </c>
      <c r="P22" s="13">
        <v>75</v>
      </c>
      <c r="Q22" s="13" t="s">
        <v>2</v>
      </c>
      <c r="R22" s="10">
        <f t="shared" si="0"/>
        <v>400</v>
      </c>
      <c r="S22" s="10">
        <f t="shared" si="1"/>
        <v>80</v>
      </c>
      <c r="T22" s="10" t="s">
        <v>26</v>
      </c>
      <c r="U22" s="10" t="s">
        <v>27</v>
      </c>
    </row>
    <row r="23" spans="1:21" ht="15">
      <c r="A23" s="1">
        <f t="shared" si="2"/>
        <v>17</v>
      </c>
      <c r="B23" s="12">
        <v>1685271</v>
      </c>
      <c r="C23" s="19" t="s">
        <v>109</v>
      </c>
      <c r="D23" s="13">
        <v>60</v>
      </c>
      <c r="E23" s="13" t="s">
        <v>5</v>
      </c>
      <c r="F23" s="13"/>
      <c r="G23" s="13"/>
      <c r="H23" s="10">
        <v>54</v>
      </c>
      <c r="I23" s="10" t="s">
        <v>5</v>
      </c>
      <c r="J23" s="10"/>
      <c r="K23" s="10"/>
      <c r="L23" s="13">
        <v>71</v>
      </c>
      <c r="M23" s="13" t="s">
        <v>3</v>
      </c>
      <c r="N23" s="13">
        <v>65</v>
      </c>
      <c r="O23" s="13" t="s">
        <v>0</v>
      </c>
      <c r="P23" s="13">
        <v>52</v>
      </c>
      <c r="Q23" s="13" t="s">
        <v>5</v>
      </c>
      <c r="R23" s="10">
        <f t="shared" si="0"/>
        <v>302</v>
      </c>
      <c r="S23" s="10">
        <f t="shared" si="1"/>
        <v>60.4</v>
      </c>
      <c r="T23" s="10" t="s">
        <v>26</v>
      </c>
      <c r="U23" s="10" t="s">
        <v>27</v>
      </c>
    </row>
    <row r="24" spans="1:21" ht="15">
      <c r="A24" s="1">
        <f t="shared" si="2"/>
        <v>18</v>
      </c>
      <c r="B24" s="12">
        <v>1685272</v>
      </c>
      <c r="C24" s="19" t="s">
        <v>110</v>
      </c>
      <c r="D24" s="13">
        <v>58</v>
      </c>
      <c r="E24" s="13" t="s">
        <v>5</v>
      </c>
      <c r="F24" s="10">
        <v>87</v>
      </c>
      <c r="G24" s="10" t="s">
        <v>2</v>
      </c>
      <c r="H24" s="13"/>
      <c r="I24" s="13"/>
      <c r="J24" s="10"/>
      <c r="K24" s="10"/>
      <c r="L24" s="13">
        <v>54</v>
      </c>
      <c r="M24" s="13" t="s">
        <v>5</v>
      </c>
      <c r="N24" s="13">
        <v>65</v>
      </c>
      <c r="O24" s="13" t="s">
        <v>0</v>
      </c>
      <c r="P24" s="13">
        <v>41</v>
      </c>
      <c r="Q24" s="13" t="s">
        <v>7</v>
      </c>
      <c r="R24" s="10">
        <f t="shared" si="0"/>
        <v>305</v>
      </c>
      <c r="S24" s="10">
        <f t="shared" si="1"/>
        <v>61</v>
      </c>
      <c r="T24" s="10" t="s">
        <v>26</v>
      </c>
      <c r="U24" s="10" t="s">
        <v>27</v>
      </c>
    </row>
    <row r="25" spans="1:21" ht="15">
      <c r="A25" s="1">
        <f t="shared" si="2"/>
        <v>19</v>
      </c>
      <c r="B25" s="12">
        <v>1685273</v>
      </c>
      <c r="C25" s="19" t="s">
        <v>111</v>
      </c>
      <c r="D25" s="13">
        <v>60</v>
      </c>
      <c r="E25" s="13" t="s">
        <v>5</v>
      </c>
      <c r="F25" s="13"/>
      <c r="G25" s="13"/>
      <c r="H25" s="10"/>
      <c r="I25" s="10"/>
      <c r="J25" s="10">
        <v>83</v>
      </c>
      <c r="K25" s="10" t="s">
        <v>1</v>
      </c>
      <c r="L25" s="13">
        <v>78</v>
      </c>
      <c r="M25" s="13" t="s">
        <v>1</v>
      </c>
      <c r="N25" s="13">
        <v>86</v>
      </c>
      <c r="O25" s="13" t="s">
        <v>2</v>
      </c>
      <c r="P25" s="13">
        <v>73</v>
      </c>
      <c r="Q25" s="13" t="s">
        <v>2</v>
      </c>
      <c r="R25" s="10">
        <f t="shared" si="0"/>
        <v>380</v>
      </c>
      <c r="S25" s="10">
        <f t="shared" si="1"/>
        <v>76</v>
      </c>
      <c r="T25" s="10" t="s">
        <v>26</v>
      </c>
      <c r="U25" s="10" t="s">
        <v>27</v>
      </c>
    </row>
    <row r="26" spans="1:21" ht="15">
      <c r="A26" s="1">
        <f t="shared" si="2"/>
        <v>20</v>
      </c>
      <c r="B26" s="12">
        <v>1685274</v>
      </c>
      <c r="C26" s="19" t="s">
        <v>112</v>
      </c>
      <c r="D26" s="13">
        <v>54</v>
      </c>
      <c r="E26" s="13" t="s">
        <v>6</v>
      </c>
      <c r="F26" s="13">
        <v>46</v>
      </c>
      <c r="G26" s="13" t="s">
        <v>7</v>
      </c>
      <c r="H26" s="10"/>
      <c r="I26" s="10"/>
      <c r="J26" s="10"/>
      <c r="K26" s="10"/>
      <c r="L26" s="13">
        <v>42</v>
      </c>
      <c r="M26" s="13" t="s">
        <v>7</v>
      </c>
      <c r="N26" s="13">
        <v>66</v>
      </c>
      <c r="O26" s="13" t="s">
        <v>0</v>
      </c>
      <c r="P26" s="13">
        <v>46</v>
      </c>
      <c r="Q26" s="13" t="s">
        <v>6</v>
      </c>
      <c r="R26" s="10">
        <f t="shared" si="0"/>
        <v>254</v>
      </c>
      <c r="S26" s="10">
        <f t="shared" si="1"/>
        <v>50.8</v>
      </c>
      <c r="T26" s="10" t="s">
        <v>26</v>
      </c>
      <c r="U26" s="10" t="s">
        <v>28</v>
      </c>
    </row>
    <row r="27" spans="1:21" ht="15">
      <c r="A27" s="1">
        <f t="shared" si="2"/>
        <v>21</v>
      </c>
      <c r="B27" s="12">
        <v>1685275</v>
      </c>
      <c r="C27" s="19" t="s">
        <v>113</v>
      </c>
      <c r="D27" s="13">
        <v>68</v>
      </c>
      <c r="E27" s="13" t="s">
        <v>0</v>
      </c>
      <c r="F27" s="13"/>
      <c r="G27" s="13"/>
      <c r="H27" s="10">
        <v>59</v>
      </c>
      <c r="I27" s="10" t="s">
        <v>0</v>
      </c>
      <c r="J27" s="10"/>
      <c r="K27" s="10"/>
      <c r="L27" s="13">
        <v>59</v>
      </c>
      <c r="M27" s="13" t="s">
        <v>5</v>
      </c>
      <c r="N27" s="13">
        <v>60</v>
      </c>
      <c r="O27" s="13" t="s">
        <v>0</v>
      </c>
      <c r="P27" s="13">
        <v>62</v>
      </c>
      <c r="Q27" s="13" t="s">
        <v>3</v>
      </c>
      <c r="R27" s="10">
        <f t="shared" si="0"/>
        <v>308</v>
      </c>
      <c r="S27" s="10">
        <f t="shared" si="1"/>
        <v>61.6</v>
      </c>
      <c r="T27" s="10" t="s">
        <v>26</v>
      </c>
      <c r="U27" s="10" t="s">
        <v>27</v>
      </c>
    </row>
    <row r="28" spans="1:21" ht="15">
      <c r="A28" s="1">
        <f t="shared" si="2"/>
        <v>22</v>
      </c>
      <c r="B28" s="12">
        <v>1685276</v>
      </c>
      <c r="C28" s="19" t="s">
        <v>114</v>
      </c>
      <c r="D28" s="13">
        <v>87</v>
      </c>
      <c r="E28" s="13" t="s">
        <v>2</v>
      </c>
      <c r="F28" s="13">
        <v>80</v>
      </c>
      <c r="G28" s="13" t="s">
        <v>1</v>
      </c>
      <c r="H28" s="10"/>
      <c r="I28" s="10"/>
      <c r="J28" s="10"/>
      <c r="K28" s="10"/>
      <c r="L28" s="13">
        <v>86</v>
      </c>
      <c r="M28" s="13" t="s">
        <v>2</v>
      </c>
      <c r="N28" s="13">
        <v>83</v>
      </c>
      <c r="O28" s="13" t="s">
        <v>2</v>
      </c>
      <c r="P28" s="13">
        <v>55</v>
      </c>
      <c r="Q28" s="13" t="s">
        <v>0</v>
      </c>
      <c r="R28" s="10">
        <f t="shared" si="0"/>
        <v>391</v>
      </c>
      <c r="S28" s="10">
        <f t="shared" si="1"/>
        <v>78.2</v>
      </c>
      <c r="T28" s="10" t="s">
        <v>26</v>
      </c>
      <c r="U28" s="10" t="s">
        <v>27</v>
      </c>
    </row>
    <row r="29" spans="1:21" ht="15">
      <c r="A29" s="1">
        <f t="shared" si="2"/>
        <v>23</v>
      </c>
      <c r="B29" s="12">
        <v>1685277</v>
      </c>
      <c r="C29" s="19" t="s">
        <v>115</v>
      </c>
      <c r="D29" s="13">
        <v>44</v>
      </c>
      <c r="E29" s="13" t="s">
        <v>7</v>
      </c>
      <c r="F29" s="10">
        <v>49</v>
      </c>
      <c r="G29" s="10" t="s">
        <v>6</v>
      </c>
      <c r="H29" s="10"/>
      <c r="I29" s="10"/>
      <c r="J29" s="13"/>
      <c r="K29" s="13"/>
      <c r="L29" s="13">
        <v>44</v>
      </c>
      <c r="M29" s="13" t="s">
        <v>7</v>
      </c>
      <c r="N29" s="13">
        <v>60</v>
      </c>
      <c r="O29" s="13" t="s">
        <v>0</v>
      </c>
      <c r="P29" s="13">
        <v>53</v>
      </c>
      <c r="Q29" s="13" t="s">
        <v>5</v>
      </c>
      <c r="R29" s="10">
        <f t="shared" si="0"/>
        <v>250</v>
      </c>
      <c r="S29" s="10">
        <f t="shared" si="1"/>
        <v>50</v>
      </c>
      <c r="T29" s="10" t="s">
        <v>26</v>
      </c>
      <c r="U29" s="10" t="s">
        <v>28</v>
      </c>
    </row>
    <row r="30" spans="1:21" ht="15">
      <c r="A30" s="1">
        <f t="shared" si="2"/>
        <v>24</v>
      </c>
      <c r="B30" s="12">
        <v>1685278</v>
      </c>
      <c r="C30" s="19" t="s">
        <v>116</v>
      </c>
      <c r="D30" s="13">
        <v>62</v>
      </c>
      <c r="E30" s="13" t="s">
        <v>5</v>
      </c>
      <c r="F30" s="13"/>
      <c r="G30" s="13"/>
      <c r="H30" s="10"/>
      <c r="I30" s="10"/>
      <c r="J30" s="10">
        <v>70</v>
      </c>
      <c r="K30" s="10" t="s">
        <v>5</v>
      </c>
      <c r="L30" s="13">
        <v>59</v>
      </c>
      <c r="M30" s="13" t="s">
        <v>5</v>
      </c>
      <c r="N30" s="13">
        <v>67</v>
      </c>
      <c r="O30" s="13" t="s">
        <v>3</v>
      </c>
      <c r="P30" s="13">
        <v>48</v>
      </c>
      <c r="Q30" s="13" t="s">
        <v>6</v>
      </c>
      <c r="R30" s="10">
        <f t="shared" si="0"/>
        <v>306</v>
      </c>
      <c r="S30" s="10">
        <f t="shared" si="1"/>
        <v>61.2</v>
      </c>
      <c r="T30" s="10" t="s">
        <v>26</v>
      </c>
      <c r="U30" s="10" t="s">
        <v>27</v>
      </c>
    </row>
    <row r="31" spans="1:21" ht="15">
      <c r="A31" s="1">
        <f t="shared" si="2"/>
        <v>25</v>
      </c>
      <c r="B31" s="12">
        <v>1685279</v>
      </c>
      <c r="C31" s="19" t="s">
        <v>117</v>
      </c>
      <c r="D31" s="13">
        <v>83</v>
      </c>
      <c r="E31" s="13" t="s">
        <v>1</v>
      </c>
      <c r="F31" s="10">
        <v>56</v>
      </c>
      <c r="G31" s="10" t="s">
        <v>6</v>
      </c>
      <c r="H31" s="13"/>
      <c r="I31" s="13"/>
      <c r="J31" s="10"/>
      <c r="K31" s="10"/>
      <c r="L31" s="13">
        <v>53</v>
      </c>
      <c r="M31" s="13" t="s">
        <v>6</v>
      </c>
      <c r="N31" s="13">
        <v>76</v>
      </c>
      <c r="O31" s="13" t="s">
        <v>1</v>
      </c>
      <c r="P31" s="13">
        <v>70</v>
      </c>
      <c r="Q31" s="13" t="s">
        <v>1</v>
      </c>
      <c r="R31" s="10">
        <f t="shared" si="0"/>
        <v>338</v>
      </c>
      <c r="S31" s="10">
        <f t="shared" si="1"/>
        <v>67.6</v>
      </c>
      <c r="T31" s="10" t="s">
        <v>26</v>
      </c>
      <c r="U31" s="10" t="s">
        <v>27</v>
      </c>
    </row>
    <row r="32" spans="1:21" ht="15">
      <c r="A32" s="1">
        <f t="shared" si="2"/>
        <v>26</v>
      </c>
      <c r="B32" s="12">
        <v>1685280</v>
      </c>
      <c r="C32" s="19" t="s">
        <v>118</v>
      </c>
      <c r="D32" s="13">
        <v>63</v>
      </c>
      <c r="E32" s="13" t="s">
        <v>5</v>
      </c>
      <c r="F32" s="13"/>
      <c r="G32" s="13"/>
      <c r="H32" s="10">
        <v>60</v>
      </c>
      <c r="I32" s="10" t="s">
        <v>0</v>
      </c>
      <c r="J32" s="10"/>
      <c r="K32" s="10"/>
      <c r="L32" s="13">
        <v>85</v>
      </c>
      <c r="M32" s="13" t="s">
        <v>2</v>
      </c>
      <c r="N32" s="13">
        <v>87</v>
      </c>
      <c r="O32" s="13" t="s">
        <v>2</v>
      </c>
      <c r="P32" s="13">
        <v>74</v>
      </c>
      <c r="Q32" s="13" t="s">
        <v>2</v>
      </c>
      <c r="R32" s="10">
        <f t="shared" si="0"/>
        <v>369</v>
      </c>
      <c r="S32" s="10">
        <f t="shared" si="1"/>
        <v>73.8</v>
      </c>
      <c r="T32" s="10" t="s">
        <v>26</v>
      </c>
      <c r="U32" s="10" t="s">
        <v>27</v>
      </c>
    </row>
    <row r="33" spans="1:21" ht="15">
      <c r="A33" s="1">
        <f t="shared" si="2"/>
        <v>27</v>
      </c>
      <c r="B33" s="12">
        <v>1685281</v>
      </c>
      <c r="C33" s="19" t="s">
        <v>119</v>
      </c>
      <c r="D33" s="13">
        <v>73</v>
      </c>
      <c r="E33" s="13" t="s">
        <v>3</v>
      </c>
      <c r="F33" s="13">
        <v>81</v>
      </c>
      <c r="G33" s="13" t="s">
        <v>1</v>
      </c>
      <c r="H33" s="10"/>
      <c r="I33" s="10"/>
      <c r="J33" s="10"/>
      <c r="K33" s="10"/>
      <c r="L33" s="13">
        <v>61</v>
      </c>
      <c r="M33" s="13" t="s">
        <v>5</v>
      </c>
      <c r="N33" s="13">
        <v>71</v>
      </c>
      <c r="O33" s="13" t="s">
        <v>3</v>
      </c>
      <c r="P33" s="13">
        <v>53</v>
      </c>
      <c r="Q33" s="13" t="s">
        <v>5</v>
      </c>
      <c r="R33" s="10">
        <f t="shared" si="0"/>
        <v>339</v>
      </c>
      <c r="S33" s="10">
        <f t="shared" si="1"/>
        <v>67.8</v>
      </c>
      <c r="T33" s="10" t="s">
        <v>26</v>
      </c>
      <c r="U33" s="10" t="s">
        <v>27</v>
      </c>
    </row>
    <row r="34" spans="1:21" ht="15">
      <c r="A34" s="1">
        <f t="shared" si="2"/>
        <v>28</v>
      </c>
      <c r="B34" s="12">
        <v>1685282</v>
      </c>
      <c r="C34" s="19" t="s">
        <v>120</v>
      </c>
      <c r="D34" s="13">
        <v>80</v>
      </c>
      <c r="E34" s="13" t="s">
        <v>1</v>
      </c>
      <c r="F34" s="13"/>
      <c r="G34" s="13"/>
      <c r="H34" s="10"/>
      <c r="I34" s="10"/>
      <c r="J34" s="10">
        <v>64</v>
      </c>
      <c r="K34" s="10" t="s">
        <v>6</v>
      </c>
      <c r="L34" s="13">
        <v>59</v>
      </c>
      <c r="M34" s="13" t="s">
        <v>5</v>
      </c>
      <c r="N34" s="13">
        <v>82</v>
      </c>
      <c r="O34" s="13" t="s">
        <v>1</v>
      </c>
      <c r="P34" s="13">
        <v>60</v>
      </c>
      <c r="Q34" s="13" t="s">
        <v>3</v>
      </c>
      <c r="R34" s="10">
        <f t="shared" si="0"/>
        <v>345</v>
      </c>
      <c r="S34" s="10">
        <f t="shared" si="1"/>
        <v>69</v>
      </c>
      <c r="T34" s="10" t="s">
        <v>26</v>
      </c>
      <c r="U34" s="10" t="s">
        <v>27</v>
      </c>
    </row>
    <row r="35" spans="1:21" ht="15">
      <c r="A35" s="1">
        <f t="shared" si="2"/>
        <v>29</v>
      </c>
      <c r="B35" s="12">
        <v>1685283</v>
      </c>
      <c r="C35" s="19" t="s">
        <v>121</v>
      </c>
      <c r="D35" s="13">
        <v>65</v>
      </c>
      <c r="E35" s="13" t="s">
        <v>0</v>
      </c>
      <c r="F35" s="13">
        <v>65</v>
      </c>
      <c r="G35" s="13" t="s">
        <v>5</v>
      </c>
      <c r="H35" s="10"/>
      <c r="I35" s="10"/>
      <c r="J35" s="10"/>
      <c r="K35" s="10"/>
      <c r="L35" s="13">
        <v>75</v>
      </c>
      <c r="M35" s="13" t="s">
        <v>3</v>
      </c>
      <c r="N35" s="13">
        <v>80</v>
      </c>
      <c r="O35" s="13" t="s">
        <v>1</v>
      </c>
      <c r="P35" s="13">
        <v>65</v>
      </c>
      <c r="Q35" s="13" t="s">
        <v>1</v>
      </c>
      <c r="R35" s="10">
        <f t="shared" si="0"/>
        <v>350</v>
      </c>
      <c r="S35" s="10">
        <f t="shared" si="1"/>
        <v>70</v>
      </c>
      <c r="T35" s="10" t="s">
        <v>26</v>
      </c>
      <c r="U35" s="10" t="s">
        <v>27</v>
      </c>
    </row>
    <row r="36" spans="1:21" ht="15">
      <c r="A36" s="1">
        <f t="shared" si="2"/>
        <v>30</v>
      </c>
      <c r="B36" s="12">
        <v>1685284</v>
      </c>
      <c r="C36" s="19" t="s">
        <v>122</v>
      </c>
      <c r="D36" s="13">
        <v>64</v>
      </c>
      <c r="E36" s="13" t="s">
        <v>5</v>
      </c>
      <c r="F36" s="13"/>
      <c r="G36" s="13"/>
      <c r="H36" s="10">
        <v>42</v>
      </c>
      <c r="I36" s="10" t="s">
        <v>6</v>
      </c>
      <c r="J36" s="10"/>
      <c r="K36" s="10"/>
      <c r="L36" s="13">
        <v>54</v>
      </c>
      <c r="M36" s="13" t="s">
        <v>5</v>
      </c>
      <c r="N36" s="13">
        <v>67</v>
      </c>
      <c r="O36" s="13" t="s">
        <v>3</v>
      </c>
      <c r="P36" s="13">
        <v>59</v>
      </c>
      <c r="Q36" s="13" t="s">
        <v>3</v>
      </c>
      <c r="R36" s="10">
        <f t="shared" si="0"/>
        <v>286</v>
      </c>
      <c r="S36" s="10">
        <f t="shared" si="1"/>
        <v>57.2</v>
      </c>
      <c r="T36" s="10" t="s">
        <v>26</v>
      </c>
      <c r="U36" s="10" t="s">
        <v>28</v>
      </c>
    </row>
    <row r="37" spans="1:21" ht="15">
      <c r="A37" s="1">
        <f t="shared" si="2"/>
        <v>31</v>
      </c>
      <c r="B37" s="12">
        <v>1685285</v>
      </c>
      <c r="C37" s="19" t="s">
        <v>123</v>
      </c>
      <c r="D37" s="13">
        <v>41</v>
      </c>
      <c r="E37" s="13" t="s">
        <v>7</v>
      </c>
      <c r="F37" s="13">
        <v>48</v>
      </c>
      <c r="G37" s="13" t="s">
        <v>6</v>
      </c>
      <c r="H37" s="10"/>
      <c r="I37" s="10"/>
      <c r="J37" s="10"/>
      <c r="K37" s="10"/>
      <c r="L37" s="13">
        <v>42</v>
      </c>
      <c r="M37" s="13" t="s">
        <v>7</v>
      </c>
      <c r="N37" s="13">
        <v>40</v>
      </c>
      <c r="O37" s="13" t="s">
        <v>7</v>
      </c>
      <c r="P37" s="39">
        <v>27</v>
      </c>
      <c r="Q37" s="39" t="s">
        <v>41</v>
      </c>
      <c r="R37" s="10">
        <f t="shared" si="0"/>
        <v>198</v>
      </c>
      <c r="S37" s="10">
        <f t="shared" si="1"/>
        <v>39.6</v>
      </c>
      <c r="T37" s="10" t="s">
        <v>26</v>
      </c>
      <c r="U37" s="40" t="s">
        <v>50</v>
      </c>
    </row>
    <row r="38" spans="1:21" ht="15">
      <c r="A38" s="1">
        <f t="shared" si="2"/>
        <v>32</v>
      </c>
      <c r="B38" s="12">
        <v>1685286</v>
      </c>
      <c r="C38" s="19" t="s">
        <v>124</v>
      </c>
      <c r="D38" s="13">
        <v>78</v>
      </c>
      <c r="E38" s="13" t="s">
        <v>1</v>
      </c>
      <c r="F38" s="10">
        <v>91</v>
      </c>
      <c r="G38" s="10" t="s">
        <v>4</v>
      </c>
      <c r="H38" s="10"/>
      <c r="I38" s="10"/>
      <c r="J38" s="13"/>
      <c r="K38" s="13"/>
      <c r="L38" s="13">
        <v>86</v>
      </c>
      <c r="M38" s="13" t="s">
        <v>2</v>
      </c>
      <c r="N38" s="13">
        <v>95</v>
      </c>
      <c r="O38" s="13" t="s">
        <v>4</v>
      </c>
      <c r="P38" s="13">
        <v>71</v>
      </c>
      <c r="Q38" s="13" t="s">
        <v>1</v>
      </c>
      <c r="R38" s="10">
        <f t="shared" si="0"/>
        <v>421</v>
      </c>
      <c r="S38" s="10">
        <f t="shared" si="1"/>
        <v>84.2</v>
      </c>
      <c r="T38" s="10" t="s">
        <v>26</v>
      </c>
      <c r="U38" s="10" t="s">
        <v>27</v>
      </c>
    </row>
    <row r="39" spans="2:21" ht="15">
      <c r="B39" s="14"/>
      <c r="C39" s="15" t="s">
        <v>49</v>
      </c>
      <c r="D39" s="16">
        <f>SUM(D7:D38)</f>
        <v>2045</v>
      </c>
      <c r="F39" s="16">
        <f>SUM(F7:F38)</f>
        <v>1356</v>
      </c>
      <c r="G39" s="16"/>
      <c r="H39" s="16">
        <f>SUM(H7:H38)</f>
        <v>363</v>
      </c>
      <c r="I39" s="16"/>
      <c r="J39" s="16">
        <f>SUM(J7:J38)</f>
        <v>381</v>
      </c>
      <c r="K39" s="16"/>
      <c r="L39" s="16">
        <f>SUM(L7:L38)</f>
        <v>1971</v>
      </c>
      <c r="M39" s="16"/>
      <c r="N39" s="16">
        <f>SUM(N7:N38)</f>
        <v>2261</v>
      </c>
      <c r="O39" s="16"/>
      <c r="P39" s="16">
        <f>SUM(P7:P38)</f>
        <v>1804</v>
      </c>
      <c r="Q39" s="16"/>
      <c r="R39" s="16"/>
      <c r="S39" s="16"/>
      <c r="T39" s="16"/>
      <c r="U39" s="16"/>
    </row>
    <row r="40" spans="2:21" ht="15">
      <c r="B40" s="14"/>
      <c r="C40" s="15"/>
      <c r="D40" s="16">
        <f>+D39/32</f>
        <v>63.90625</v>
      </c>
      <c r="E40" s="16"/>
      <c r="F40" s="16">
        <f>+F39/21</f>
        <v>64.57142857142857</v>
      </c>
      <c r="G40" s="16"/>
      <c r="H40" s="16">
        <f>+H39/6</f>
        <v>60.5</v>
      </c>
      <c r="I40" s="16"/>
      <c r="J40" s="16">
        <f>+J39/5</f>
        <v>76.2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2:21" ht="15">
      <c r="B41" s="14"/>
      <c r="C41" s="15" t="s">
        <v>42</v>
      </c>
      <c r="D41" s="16">
        <f>+Science!D46</f>
        <v>3124</v>
      </c>
      <c r="E41" s="16"/>
      <c r="F41" s="16">
        <f>+Science!F46</f>
        <v>1748</v>
      </c>
      <c r="G41" s="16"/>
      <c r="H41" s="16">
        <f>+Science!L46</f>
        <v>2500</v>
      </c>
      <c r="I41" s="16"/>
      <c r="J41" s="16">
        <f>+Science!H46</f>
        <v>1368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2:21" ht="15">
      <c r="B42" s="14"/>
      <c r="C42" s="15" t="s">
        <v>47</v>
      </c>
      <c r="D42" s="16">
        <f>+D39+D41</f>
        <v>5169</v>
      </c>
      <c r="E42" s="16"/>
      <c r="F42" s="16">
        <f>+F39+F41</f>
        <v>3104</v>
      </c>
      <c r="G42" s="16"/>
      <c r="H42" s="16">
        <f>+H39+H41</f>
        <v>2863</v>
      </c>
      <c r="I42" s="16"/>
      <c r="J42" s="16">
        <f>+J39+J41</f>
        <v>1749</v>
      </c>
      <c r="K42" s="16"/>
      <c r="L42" s="16">
        <f>+L39</f>
        <v>1971</v>
      </c>
      <c r="M42" s="16"/>
      <c r="N42" s="16">
        <f>+N39</f>
        <v>2261</v>
      </c>
      <c r="O42" s="16"/>
      <c r="P42" s="16">
        <f>+P39</f>
        <v>1804</v>
      </c>
      <c r="Q42" s="16"/>
      <c r="R42" s="16">
        <f>SUM(R7:R41)</f>
        <v>10181</v>
      </c>
      <c r="S42" s="16"/>
      <c r="T42" s="16"/>
      <c r="U42" s="16"/>
    </row>
    <row r="43" spans="2:21" ht="15">
      <c r="B43" s="14"/>
      <c r="C43" s="15"/>
      <c r="D43" s="41">
        <f>+D42/72</f>
        <v>71.79166666666667</v>
      </c>
      <c r="E43" s="41"/>
      <c r="F43" s="41">
        <f>+F42/44</f>
        <v>70.54545454545455</v>
      </c>
      <c r="G43" s="41"/>
      <c r="H43" s="41">
        <f>+H42/43</f>
        <v>66.5813953488372</v>
      </c>
      <c r="I43" s="41"/>
      <c r="J43" s="46">
        <f>+J42/22</f>
        <v>79.5</v>
      </c>
      <c r="K43" s="41"/>
      <c r="L43" s="41">
        <f>+L42/32</f>
        <v>61.59375</v>
      </c>
      <c r="M43" s="41"/>
      <c r="N43" s="46">
        <f>+N42/32</f>
        <v>70.65625</v>
      </c>
      <c r="O43" s="41"/>
      <c r="P43" s="41">
        <f>+P42/32</f>
        <v>56.375</v>
      </c>
      <c r="Q43" s="41"/>
      <c r="R43" s="41">
        <f>+R42/33</f>
        <v>308.5151515151515</v>
      </c>
      <c r="S43" s="16"/>
      <c r="T43" s="16"/>
      <c r="U43" s="16"/>
    </row>
    <row r="44" spans="2:21" ht="15">
      <c r="B44" s="14"/>
      <c r="C44" s="15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>
        <f>+R43/5</f>
        <v>61.7030303030303</v>
      </c>
      <c r="S44" s="16"/>
      <c r="T44" s="16"/>
      <c r="U44" s="16"/>
    </row>
    <row r="45" spans="2:21" ht="15">
      <c r="B45" s="4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ht="15">
      <c r="B46" s="17" t="s">
        <v>29</v>
      </c>
      <c r="C46" s="17"/>
      <c r="D46" s="17"/>
      <c r="E46" s="1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ht="15">
      <c r="B47" s="10">
        <v>1</v>
      </c>
      <c r="C47" s="19" t="s">
        <v>107</v>
      </c>
      <c r="D47" s="10">
        <v>91.6</v>
      </c>
      <c r="E47" s="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f>+Science!R46+Comm!R42</f>
        <v>25001</v>
      </c>
      <c r="S47" s="8"/>
      <c r="T47" s="8"/>
      <c r="U47" s="8"/>
    </row>
    <row r="48" spans="2:21" ht="15">
      <c r="B48" s="10">
        <v>2</v>
      </c>
      <c r="C48" s="19" t="s">
        <v>124</v>
      </c>
      <c r="D48" s="10">
        <v>84.2</v>
      </c>
      <c r="E48" s="3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f>+R47/76</f>
        <v>328.9605263157895</v>
      </c>
      <c r="S48" s="8"/>
      <c r="T48" s="8"/>
      <c r="U48" s="8"/>
    </row>
    <row r="49" spans="2:21" ht="15">
      <c r="B49" s="10">
        <v>3</v>
      </c>
      <c r="C49" s="19" t="s">
        <v>94</v>
      </c>
      <c r="D49" s="10">
        <v>82.6</v>
      </c>
      <c r="E49" s="3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f>+R48/5</f>
        <v>65.7921052631579</v>
      </c>
      <c r="S49" s="8"/>
      <c r="T49" s="8"/>
      <c r="U49" s="8"/>
    </row>
    <row r="50" spans="2:21" ht="15">
      <c r="B50" s="16"/>
      <c r="C50" s="20"/>
      <c r="D50" s="16"/>
      <c r="E50" s="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13" ht="15">
      <c r="B51" s="21"/>
      <c r="C51" s="21"/>
      <c r="D51" s="22" t="s">
        <v>15</v>
      </c>
      <c r="E51" s="22" t="s">
        <v>44</v>
      </c>
      <c r="F51" s="1" t="s">
        <v>17</v>
      </c>
      <c r="G51" s="1" t="s">
        <v>18</v>
      </c>
      <c r="H51" s="11" t="s">
        <v>45</v>
      </c>
      <c r="I51" s="1" t="s">
        <v>20</v>
      </c>
      <c r="J51" s="1" t="s">
        <v>21</v>
      </c>
      <c r="K51" s="1" t="s">
        <v>36</v>
      </c>
      <c r="L51" s="1" t="s">
        <v>46</v>
      </c>
      <c r="M51" s="1" t="s">
        <v>38</v>
      </c>
    </row>
    <row r="52" spans="3:10" ht="15">
      <c r="C52" s="5" t="s">
        <v>42</v>
      </c>
      <c r="D52" s="1">
        <v>40</v>
      </c>
      <c r="E52" s="1">
        <v>23</v>
      </c>
      <c r="F52" s="1">
        <v>17</v>
      </c>
      <c r="G52" s="1">
        <v>3</v>
      </c>
      <c r="H52" s="1">
        <v>37</v>
      </c>
      <c r="I52" s="1">
        <v>40</v>
      </c>
      <c r="J52" s="1">
        <v>40</v>
      </c>
    </row>
    <row r="53" spans="3:13" ht="15">
      <c r="C53" s="5" t="s">
        <v>43</v>
      </c>
      <c r="D53" s="1">
        <v>32</v>
      </c>
      <c r="E53" s="1">
        <v>21</v>
      </c>
      <c r="F53" s="1">
        <v>5</v>
      </c>
      <c r="H53" s="1">
        <v>6</v>
      </c>
      <c r="K53" s="1">
        <v>32</v>
      </c>
      <c r="L53" s="1">
        <v>32</v>
      </c>
      <c r="M53" s="1">
        <v>32</v>
      </c>
    </row>
    <row r="54" spans="3:8" ht="15">
      <c r="C54" s="5" t="s">
        <v>47</v>
      </c>
      <c r="D54" s="1">
        <f>SUM(D52:D53)</f>
        <v>72</v>
      </c>
      <c r="E54" s="1">
        <f aca="true" t="shared" si="3" ref="E54:F54">SUM(E52:E53)</f>
        <v>44</v>
      </c>
      <c r="F54" s="1">
        <f t="shared" si="3"/>
        <v>22</v>
      </c>
      <c r="H54" s="1">
        <f>SUM(H52:H53)</f>
        <v>43</v>
      </c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3"/>
  <sheetViews>
    <sheetView workbookViewId="0" topLeftCell="A1">
      <pane xSplit="11" ySplit="12" topLeftCell="L13" activePane="bottomRight" state="frozen"/>
      <selection pane="topRight" activeCell="L1" sqref="L1"/>
      <selection pane="bottomLeft" activeCell="A13" sqref="A13"/>
      <selection pane="bottomRight" activeCell="S39" sqref="S39:S45"/>
    </sheetView>
  </sheetViews>
  <sheetFormatPr defaultColWidth="9.140625" defaultRowHeight="15"/>
  <cols>
    <col min="1" max="1" width="9.28125" style="23" bestFit="1" customWidth="1"/>
    <col min="2" max="2" width="11.28125" style="38" bestFit="1" customWidth="1"/>
    <col min="3" max="3" width="24.8515625" style="38" customWidth="1"/>
    <col min="4" max="4" width="8.28125" style="23" customWidth="1"/>
    <col min="5" max="5" width="6.8515625" style="23" customWidth="1"/>
    <col min="6" max="6" width="6.140625" style="23" customWidth="1"/>
    <col min="7" max="7" width="5.8515625" style="23" customWidth="1"/>
    <col min="8" max="8" width="7.421875" style="23" customWidth="1"/>
    <col min="9" max="9" width="6.7109375" style="23" customWidth="1"/>
    <col min="10" max="10" width="6.140625" style="23" customWidth="1"/>
    <col min="11" max="11" width="6.421875" style="23" customWidth="1"/>
    <col min="12" max="12" width="5.8515625" style="23" customWidth="1"/>
    <col min="13" max="13" width="6.00390625" style="23" customWidth="1"/>
    <col min="14" max="14" width="6.57421875" style="23" customWidth="1"/>
    <col min="15" max="15" width="6.421875" style="23" customWidth="1"/>
    <col min="16" max="16" width="7.00390625" style="23" customWidth="1"/>
    <col min="17" max="17" width="6.7109375" style="23" customWidth="1"/>
    <col min="18" max="19" width="9.28125" style="23" bestFit="1" customWidth="1"/>
    <col min="20" max="21" width="9.140625" style="23" customWidth="1"/>
    <col min="22" max="16384" width="9.140625" style="24" customWidth="1"/>
  </cols>
  <sheetData>
    <row r="1" spans="2:21" ht="15">
      <c r="B1" s="64" t="s">
        <v>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2:21" ht="15">
      <c r="B2" s="65" t="s">
        <v>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21" ht="15">
      <c r="B3" s="65" t="s">
        <v>51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15">
      <c r="B4" s="25"/>
      <c r="C4" s="25"/>
      <c r="D4" s="26">
        <v>301</v>
      </c>
      <c r="E4" s="26">
        <v>301</v>
      </c>
      <c r="F4" s="26">
        <v>302</v>
      </c>
      <c r="G4" s="26">
        <v>302</v>
      </c>
      <c r="H4" s="27" t="s">
        <v>9</v>
      </c>
      <c r="I4" s="27" t="s">
        <v>9</v>
      </c>
      <c r="J4" s="27" t="s">
        <v>10</v>
      </c>
      <c r="K4" s="27" t="s">
        <v>10</v>
      </c>
      <c r="L4" s="27" t="s">
        <v>11</v>
      </c>
      <c r="M4" s="27" t="s">
        <v>11</v>
      </c>
      <c r="N4" s="27" t="s">
        <v>12</v>
      </c>
      <c r="O4" s="27" t="s">
        <v>12</v>
      </c>
      <c r="P4" s="27" t="s">
        <v>13</v>
      </c>
      <c r="Q4" s="27" t="s">
        <v>13</v>
      </c>
      <c r="R4" s="26"/>
      <c r="S4" s="26"/>
      <c r="T4" s="26"/>
      <c r="U4" s="26"/>
    </row>
    <row r="5" spans="2:21" ht="15">
      <c r="B5" s="28" t="s">
        <v>14</v>
      </c>
      <c r="C5" s="28" t="s">
        <v>52</v>
      </c>
      <c r="D5" s="28" t="s">
        <v>15</v>
      </c>
      <c r="E5" s="28" t="s">
        <v>15</v>
      </c>
      <c r="F5" s="28" t="s">
        <v>16</v>
      </c>
      <c r="G5" s="28" t="s">
        <v>16</v>
      </c>
      <c r="H5" s="28" t="s">
        <v>17</v>
      </c>
      <c r="I5" s="28" t="s">
        <v>17</v>
      </c>
      <c r="J5" s="28" t="s">
        <v>18</v>
      </c>
      <c r="K5" s="28" t="s">
        <v>18</v>
      </c>
      <c r="L5" s="28" t="s">
        <v>19</v>
      </c>
      <c r="M5" s="28" t="s">
        <v>19</v>
      </c>
      <c r="N5" s="28" t="s">
        <v>20</v>
      </c>
      <c r="O5" s="28" t="s">
        <v>20</v>
      </c>
      <c r="P5" s="28" t="s">
        <v>21</v>
      </c>
      <c r="Q5" s="28" t="s">
        <v>21</v>
      </c>
      <c r="R5" s="28" t="s">
        <v>22</v>
      </c>
      <c r="S5" s="28" t="s">
        <v>23</v>
      </c>
      <c r="T5" s="28" t="s">
        <v>24</v>
      </c>
      <c r="U5" s="28" t="s">
        <v>25</v>
      </c>
    </row>
    <row r="6" spans="1:21" ht="15">
      <c r="A6" s="23">
        <v>1</v>
      </c>
      <c r="B6" s="29">
        <v>1685224</v>
      </c>
      <c r="C6" s="19" t="s">
        <v>62</v>
      </c>
      <c r="D6" s="29">
        <v>90</v>
      </c>
      <c r="E6" s="29" t="s">
        <v>4</v>
      </c>
      <c r="F6" s="28">
        <v>95</v>
      </c>
      <c r="G6" s="28" t="s">
        <v>4</v>
      </c>
      <c r="H6" s="29"/>
      <c r="I6" s="29"/>
      <c r="J6" s="28"/>
      <c r="K6" s="28"/>
      <c r="L6" s="29">
        <v>95</v>
      </c>
      <c r="M6" s="29" t="s">
        <v>4</v>
      </c>
      <c r="N6" s="29">
        <v>93</v>
      </c>
      <c r="O6" s="29" t="s">
        <v>4</v>
      </c>
      <c r="P6" s="29">
        <v>95</v>
      </c>
      <c r="Q6" s="29" t="s">
        <v>4</v>
      </c>
      <c r="R6" s="28">
        <f>+D6+F6+H6+J6+L6+N6+P6</f>
        <v>468</v>
      </c>
      <c r="S6" s="28">
        <f>+(D6+F6+H6+J6+L6+N6+P6)*100/500</f>
        <v>93.6</v>
      </c>
      <c r="T6" s="28" t="s">
        <v>26</v>
      </c>
      <c r="U6" s="28" t="s">
        <v>27</v>
      </c>
    </row>
    <row r="7" spans="1:21" ht="15">
      <c r="A7" s="23">
        <f>+A6+1</f>
        <v>2</v>
      </c>
      <c r="B7" s="29">
        <v>1685217</v>
      </c>
      <c r="C7" s="19" t="s">
        <v>55</v>
      </c>
      <c r="D7" s="29">
        <v>93</v>
      </c>
      <c r="E7" s="29" t="s">
        <v>4</v>
      </c>
      <c r="F7" s="29"/>
      <c r="G7" s="29"/>
      <c r="H7" s="28">
        <v>89</v>
      </c>
      <c r="I7" s="28" t="s">
        <v>2</v>
      </c>
      <c r="J7" s="28"/>
      <c r="K7" s="28"/>
      <c r="L7" s="29">
        <v>95</v>
      </c>
      <c r="M7" s="29" t="s">
        <v>4</v>
      </c>
      <c r="N7" s="29">
        <v>91</v>
      </c>
      <c r="O7" s="29" t="s">
        <v>4</v>
      </c>
      <c r="P7" s="29">
        <v>95</v>
      </c>
      <c r="Q7" s="29" t="s">
        <v>4</v>
      </c>
      <c r="R7" s="28">
        <f>+D7+F7+H7+J7+L7+N7+P7</f>
        <v>463</v>
      </c>
      <c r="S7" s="28">
        <f>+(D7+F7+H7+J7+L7+N7+P7)*100/500</f>
        <v>92.6</v>
      </c>
      <c r="T7" s="28" t="s">
        <v>26</v>
      </c>
      <c r="U7" s="28" t="s">
        <v>27</v>
      </c>
    </row>
    <row r="8" spans="1:21" ht="15">
      <c r="A8" s="23">
        <f>+A7+1</f>
        <v>3</v>
      </c>
      <c r="B8" s="29">
        <v>1685254</v>
      </c>
      <c r="C8" s="12" t="s">
        <v>92</v>
      </c>
      <c r="D8" s="29">
        <v>84</v>
      </c>
      <c r="E8" s="29" t="s">
        <v>2</v>
      </c>
      <c r="F8" s="28"/>
      <c r="G8" s="28"/>
      <c r="H8" s="29">
        <v>92</v>
      </c>
      <c r="I8" s="29" t="s">
        <v>2</v>
      </c>
      <c r="J8" s="28"/>
      <c r="K8" s="28"/>
      <c r="L8" s="29">
        <v>98</v>
      </c>
      <c r="M8" s="29" t="s">
        <v>4</v>
      </c>
      <c r="N8" s="29">
        <v>91</v>
      </c>
      <c r="O8" s="29" t="s">
        <v>4</v>
      </c>
      <c r="P8" s="29">
        <v>95</v>
      </c>
      <c r="Q8" s="29" t="s">
        <v>4</v>
      </c>
      <c r="R8" s="28">
        <f>+D8+F8+H8+J8+L8+N8+P8</f>
        <v>460</v>
      </c>
      <c r="S8" s="28">
        <f>+(D8+F8+H8+J8+L8+N8+P8)*100/500</f>
        <v>92</v>
      </c>
      <c r="T8" s="28" t="s">
        <v>26</v>
      </c>
      <c r="U8" s="28" t="s">
        <v>27</v>
      </c>
    </row>
    <row r="9" spans="1:22" ht="15">
      <c r="A9" s="23">
        <v>4</v>
      </c>
      <c r="B9" s="29">
        <v>1685229</v>
      </c>
      <c r="C9" s="19" t="s">
        <v>67</v>
      </c>
      <c r="D9" s="29">
        <v>90</v>
      </c>
      <c r="E9" s="29" t="s">
        <v>4</v>
      </c>
      <c r="F9" s="29">
        <v>83</v>
      </c>
      <c r="G9" s="29" t="s">
        <v>2</v>
      </c>
      <c r="H9" s="28"/>
      <c r="I9" s="28"/>
      <c r="J9" s="28"/>
      <c r="K9" s="28"/>
      <c r="L9" s="29">
        <v>95</v>
      </c>
      <c r="M9" s="29" t="s">
        <v>4</v>
      </c>
      <c r="N9" s="29">
        <v>95</v>
      </c>
      <c r="O9" s="29" t="s">
        <v>4</v>
      </c>
      <c r="P9" s="29">
        <v>95</v>
      </c>
      <c r="Q9" s="29" t="s">
        <v>4</v>
      </c>
      <c r="R9" s="28">
        <f>+D9+F9+H9+J9+L9+N9+P9</f>
        <v>458</v>
      </c>
      <c r="S9" s="28">
        <f>+(D9+F9+H9+J9+L9+N9+P9)*100/500</f>
        <v>91.6</v>
      </c>
      <c r="T9" s="28" t="s">
        <v>26</v>
      </c>
      <c r="U9" s="28" t="s">
        <v>27</v>
      </c>
      <c r="V9" s="30"/>
    </row>
    <row r="10" spans="1:21" ht="15">
      <c r="A10" s="23">
        <f>+A9+1</f>
        <v>5</v>
      </c>
      <c r="B10" s="29">
        <v>1685243</v>
      </c>
      <c r="C10" s="19" t="s">
        <v>81</v>
      </c>
      <c r="D10" s="29">
        <v>87</v>
      </c>
      <c r="E10" s="29" t="s">
        <v>2</v>
      </c>
      <c r="F10" s="29"/>
      <c r="G10" s="29"/>
      <c r="H10" s="28">
        <v>93</v>
      </c>
      <c r="I10" s="28" t="s">
        <v>4</v>
      </c>
      <c r="J10" s="29">
        <v>96</v>
      </c>
      <c r="K10" s="29" t="s">
        <v>4</v>
      </c>
      <c r="L10" s="29"/>
      <c r="M10" s="28"/>
      <c r="N10" s="29">
        <v>84</v>
      </c>
      <c r="O10" s="29" t="s">
        <v>2</v>
      </c>
      <c r="P10" s="29">
        <v>95</v>
      </c>
      <c r="Q10" s="29" t="s">
        <v>4</v>
      </c>
      <c r="R10" s="28">
        <f>+D10+F10+H10+J10+L10+N10+P10</f>
        <v>455</v>
      </c>
      <c r="S10" s="28">
        <f>+(D10+F10+H10+J10+L10+N10+P10)*100/500</f>
        <v>91</v>
      </c>
      <c r="T10" s="28" t="s">
        <v>26</v>
      </c>
      <c r="U10" s="28" t="s">
        <v>27</v>
      </c>
    </row>
    <row r="11" spans="1:22" ht="15">
      <c r="A11" s="23">
        <f aca="true" t="shared" si="0" ref="A11:A45">+A10+1</f>
        <v>6</v>
      </c>
      <c r="B11" s="29">
        <v>1685234</v>
      </c>
      <c r="C11" s="19" t="s">
        <v>72</v>
      </c>
      <c r="D11" s="29">
        <v>90</v>
      </c>
      <c r="E11" s="29" t="s">
        <v>4</v>
      </c>
      <c r="F11" s="28">
        <v>90</v>
      </c>
      <c r="G11" s="28" t="s">
        <v>4</v>
      </c>
      <c r="H11" s="29"/>
      <c r="I11" s="29"/>
      <c r="J11" s="28">
        <v>89</v>
      </c>
      <c r="K11" s="28" t="s">
        <v>2</v>
      </c>
      <c r="L11" s="29"/>
      <c r="M11" s="29"/>
      <c r="N11" s="29">
        <v>89</v>
      </c>
      <c r="O11" s="29" t="s">
        <v>2</v>
      </c>
      <c r="P11" s="29">
        <v>91</v>
      </c>
      <c r="Q11" s="29" t="s">
        <v>4</v>
      </c>
      <c r="R11" s="28">
        <f>+D11+F11+H11+J11+L11+N11+P11</f>
        <v>449</v>
      </c>
      <c r="S11" s="28">
        <f>+(D11+F11+H11+J11+L11+N11+P11)*100/500</f>
        <v>89.8</v>
      </c>
      <c r="T11" s="28" t="s">
        <v>26</v>
      </c>
      <c r="U11" s="28" t="s">
        <v>27</v>
      </c>
      <c r="V11" s="30"/>
    </row>
    <row r="12" spans="1:22" ht="15">
      <c r="A12" s="23">
        <f t="shared" si="0"/>
        <v>7</v>
      </c>
      <c r="B12" s="29">
        <v>1685251</v>
      </c>
      <c r="C12" s="19" t="s">
        <v>89</v>
      </c>
      <c r="D12" s="29">
        <v>90</v>
      </c>
      <c r="E12" s="29" t="s">
        <v>4</v>
      </c>
      <c r="F12" s="28"/>
      <c r="G12" s="28"/>
      <c r="H12" s="29">
        <v>82</v>
      </c>
      <c r="I12" s="29" t="s">
        <v>3</v>
      </c>
      <c r="J12" s="28"/>
      <c r="K12" s="28"/>
      <c r="L12" s="29">
        <v>88</v>
      </c>
      <c r="M12" s="29" t="s">
        <v>2</v>
      </c>
      <c r="N12" s="29">
        <v>83</v>
      </c>
      <c r="O12" s="29" t="s">
        <v>2</v>
      </c>
      <c r="P12" s="29">
        <v>84</v>
      </c>
      <c r="Q12" s="29" t="s">
        <v>2</v>
      </c>
      <c r="R12" s="28">
        <f>+D12+F12+H12+J12+L12+N12+P12</f>
        <v>427</v>
      </c>
      <c r="S12" s="28">
        <f>+(D12+F12+H12+J12+L12+N12+P12)*100/500</f>
        <v>85.4</v>
      </c>
      <c r="T12" s="28" t="s">
        <v>26</v>
      </c>
      <c r="U12" s="28" t="s">
        <v>27</v>
      </c>
      <c r="V12" s="30"/>
    </row>
    <row r="13" spans="1:22" ht="15">
      <c r="A13" s="23">
        <f t="shared" si="0"/>
        <v>8</v>
      </c>
      <c r="B13" s="29">
        <v>1685238</v>
      </c>
      <c r="C13" s="19" t="s">
        <v>76</v>
      </c>
      <c r="D13" s="29">
        <v>89</v>
      </c>
      <c r="E13" s="29" t="s">
        <v>4</v>
      </c>
      <c r="F13" s="29">
        <v>80</v>
      </c>
      <c r="G13" s="29" t="s">
        <v>1</v>
      </c>
      <c r="H13" s="28"/>
      <c r="I13" s="28"/>
      <c r="J13" s="28"/>
      <c r="K13" s="28"/>
      <c r="L13" s="29">
        <v>80</v>
      </c>
      <c r="M13" s="29" t="s">
        <v>1</v>
      </c>
      <c r="N13" s="29">
        <v>83</v>
      </c>
      <c r="O13" s="29" t="s">
        <v>2</v>
      </c>
      <c r="P13" s="29">
        <v>93</v>
      </c>
      <c r="Q13" s="29" t="s">
        <v>4</v>
      </c>
      <c r="R13" s="28">
        <f>+D13+F13+H13+J13+L13+N13+P13</f>
        <v>425</v>
      </c>
      <c r="S13" s="28">
        <f>+(D13+F13+H13+J13+L13+N13+P13)*100/500</f>
        <v>85</v>
      </c>
      <c r="T13" s="28" t="s">
        <v>26</v>
      </c>
      <c r="U13" s="28" t="s">
        <v>27</v>
      </c>
      <c r="V13" s="30"/>
    </row>
    <row r="14" spans="1:22" ht="15">
      <c r="A14" s="23">
        <f t="shared" si="0"/>
        <v>9</v>
      </c>
      <c r="B14" s="29">
        <v>1685218</v>
      </c>
      <c r="C14" s="19" t="s">
        <v>56</v>
      </c>
      <c r="D14" s="29">
        <v>75</v>
      </c>
      <c r="E14" s="29" t="s">
        <v>3</v>
      </c>
      <c r="F14" s="28"/>
      <c r="G14" s="28"/>
      <c r="H14" s="29">
        <v>87</v>
      </c>
      <c r="I14" s="29" t="s">
        <v>1</v>
      </c>
      <c r="J14" s="28"/>
      <c r="K14" s="28"/>
      <c r="L14" s="29">
        <v>93</v>
      </c>
      <c r="M14" s="29" t="s">
        <v>2</v>
      </c>
      <c r="N14" s="29">
        <v>83</v>
      </c>
      <c r="O14" s="29" t="s">
        <v>2</v>
      </c>
      <c r="P14" s="29">
        <v>80</v>
      </c>
      <c r="Q14" s="29" t="s">
        <v>1</v>
      </c>
      <c r="R14" s="28">
        <f>+D14+F14+H14+J14+L14+N14+P14</f>
        <v>418</v>
      </c>
      <c r="S14" s="28">
        <f>+(D14+F14+H14+J14+L14+N14+P14)*100/500</f>
        <v>83.6</v>
      </c>
      <c r="T14" s="28" t="s">
        <v>26</v>
      </c>
      <c r="U14" s="28" t="s">
        <v>27</v>
      </c>
      <c r="V14" s="30"/>
    </row>
    <row r="15" spans="1:22" ht="15">
      <c r="A15" s="23">
        <f t="shared" si="0"/>
        <v>10</v>
      </c>
      <c r="B15" s="29">
        <v>1685242</v>
      </c>
      <c r="C15" s="19" t="s">
        <v>80</v>
      </c>
      <c r="D15" s="29">
        <v>84</v>
      </c>
      <c r="E15" s="29" t="s">
        <v>2</v>
      </c>
      <c r="F15" s="28"/>
      <c r="G15" s="28"/>
      <c r="H15" s="29">
        <v>82</v>
      </c>
      <c r="I15" s="29" t="s">
        <v>3</v>
      </c>
      <c r="J15" s="28"/>
      <c r="K15" s="28"/>
      <c r="L15" s="29">
        <v>84</v>
      </c>
      <c r="M15" s="29" t="s">
        <v>2</v>
      </c>
      <c r="N15" s="29">
        <v>75</v>
      </c>
      <c r="O15" s="29" t="s">
        <v>1</v>
      </c>
      <c r="P15" s="29">
        <v>92</v>
      </c>
      <c r="Q15" s="29" t="s">
        <v>4</v>
      </c>
      <c r="R15" s="28">
        <f>+D15+F15+H15+J15+L15+N15+P15</f>
        <v>417</v>
      </c>
      <c r="S15" s="28">
        <f>+(D15+F15+H15+J15+L15+N15+P15)*100/500</f>
        <v>83.4</v>
      </c>
      <c r="T15" s="28" t="s">
        <v>26</v>
      </c>
      <c r="U15" s="28" t="s">
        <v>27</v>
      </c>
      <c r="V15" s="30"/>
    </row>
    <row r="16" spans="1:22" ht="15">
      <c r="A16" s="23">
        <f t="shared" si="0"/>
        <v>11</v>
      </c>
      <c r="B16" s="29">
        <v>1685230</v>
      </c>
      <c r="C16" s="19" t="s">
        <v>68</v>
      </c>
      <c r="D16" s="29">
        <v>83</v>
      </c>
      <c r="E16" s="29" t="s">
        <v>1</v>
      </c>
      <c r="F16" s="29">
        <v>81</v>
      </c>
      <c r="G16" s="29" t="s">
        <v>1</v>
      </c>
      <c r="H16" s="28"/>
      <c r="I16" s="28"/>
      <c r="J16" s="28"/>
      <c r="K16" s="28"/>
      <c r="L16" s="29">
        <v>90</v>
      </c>
      <c r="M16" s="29" t="s">
        <v>2</v>
      </c>
      <c r="N16" s="29">
        <v>75</v>
      </c>
      <c r="O16" s="29" t="s">
        <v>1</v>
      </c>
      <c r="P16" s="29">
        <v>82</v>
      </c>
      <c r="Q16" s="29" t="s">
        <v>2</v>
      </c>
      <c r="R16" s="28">
        <f>+D16+F16+H16+J16+L16+N16+P16</f>
        <v>411</v>
      </c>
      <c r="S16" s="28">
        <f>+(D16+F16+H16+J16+L16+N16+P16)*100/500</f>
        <v>82.2</v>
      </c>
      <c r="T16" s="28" t="s">
        <v>26</v>
      </c>
      <c r="U16" s="28" t="s">
        <v>27</v>
      </c>
      <c r="V16" s="30"/>
    </row>
    <row r="17" spans="1:21" ht="15">
      <c r="A17" s="23">
        <f t="shared" si="0"/>
        <v>12</v>
      </c>
      <c r="B17" s="29">
        <v>1685220</v>
      </c>
      <c r="C17" s="19" t="s">
        <v>58</v>
      </c>
      <c r="D17" s="29">
        <v>95</v>
      </c>
      <c r="E17" s="29" t="s">
        <v>4</v>
      </c>
      <c r="F17" s="29"/>
      <c r="G17" s="29"/>
      <c r="H17" s="28">
        <v>79</v>
      </c>
      <c r="I17" s="28" t="s">
        <v>3</v>
      </c>
      <c r="J17" s="28"/>
      <c r="K17" s="28"/>
      <c r="L17" s="29">
        <v>75</v>
      </c>
      <c r="M17" s="29" t="s">
        <v>1</v>
      </c>
      <c r="N17" s="29">
        <v>64</v>
      </c>
      <c r="O17" s="29" t="s">
        <v>0</v>
      </c>
      <c r="P17" s="29">
        <v>91</v>
      </c>
      <c r="Q17" s="29" t="s">
        <v>4</v>
      </c>
      <c r="R17" s="28">
        <f>+D17+F17+H17+J17+L17+N17+P17</f>
        <v>404</v>
      </c>
      <c r="S17" s="28">
        <f>+(D17+F17+H17+J17+L17+N17+P17)*100/500</f>
        <v>80.8</v>
      </c>
      <c r="T17" s="28" t="s">
        <v>26</v>
      </c>
      <c r="U17" s="28" t="s">
        <v>27</v>
      </c>
    </row>
    <row r="18" spans="1:22" ht="15">
      <c r="A18" s="23">
        <f t="shared" si="0"/>
        <v>13</v>
      </c>
      <c r="B18" s="29">
        <v>1685250</v>
      </c>
      <c r="C18" s="19" t="s">
        <v>88</v>
      </c>
      <c r="D18" s="29">
        <v>76</v>
      </c>
      <c r="E18" s="29" t="s">
        <v>3</v>
      </c>
      <c r="F18" s="29"/>
      <c r="G18" s="29"/>
      <c r="H18" s="28">
        <v>88</v>
      </c>
      <c r="I18" s="28" t="s">
        <v>2</v>
      </c>
      <c r="J18" s="28"/>
      <c r="K18" s="28"/>
      <c r="L18" s="29">
        <v>65</v>
      </c>
      <c r="M18" s="29" t="s">
        <v>4</v>
      </c>
      <c r="N18" s="29">
        <v>82</v>
      </c>
      <c r="O18" s="29" t="s">
        <v>2</v>
      </c>
      <c r="P18" s="29">
        <v>90</v>
      </c>
      <c r="Q18" s="29" t="s">
        <v>2</v>
      </c>
      <c r="R18" s="28">
        <f>+D18+F18+H18+J18+L18+N18+P18</f>
        <v>401</v>
      </c>
      <c r="S18" s="28">
        <f>+(D18+F18+H18+J18+L18+N18+P18)*100/500</f>
        <v>80.2</v>
      </c>
      <c r="T18" s="28" t="s">
        <v>26</v>
      </c>
      <c r="U18" s="28" t="s">
        <v>27</v>
      </c>
      <c r="V18" s="30"/>
    </row>
    <row r="19" spans="1:22" ht="15">
      <c r="A19" s="23">
        <f t="shared" si="0"/>
        <v>14</v>
      </c>
      <c r="B19" s="29">
        <v>1685253</v>
      </c>
      <c r="C19" s="12" t="s">
        <v>91</v>
      </c>
      <c r="D19" s="29">
        <v>74</v>
      </c>
      <c r="E19" s="29" t="s">
        <v>3</v>
      </c>
      <c r="F19" s="29">
        <v>65</v>
      </c>
      <c r="G19" s="29" t="s">
        <v>5</v>
      </c>
      <c r="H19" s="28"/>
      <c r="I19" s="28"/>
      <c r="J19" s="28"/>
      <c r="K19" s="28"/>
      <c r="L19" s="29">
        <v>89</v>
      </c>
      <c r="M19" s="29" t="s">
        <v>2</v>
      </c>
      <c r="N19" s="29">
        <v>77</v>
      </c>
      <c r="O19" s="29" t="s">
        <v>1</v>
      </c>
      <c r="P19" s="29">
        <v>87</v>
      </c>
      <c r="Q19" s="29" t="s">
        <v>2</v>
      </c>
      <c r="R19" s="28">
        <f>+D19+F19+H19+J19+L19+N19+P19</f>
        <v>392</v>
      </c>
      <c r="S19" s="28">
        <f>+(D19+F19+H19+J19+L19+N19+P19)*100/500</f>
        <v>78.4</v>
      </c>
      <c r="T19" s="28" t="s">
        <v>26</v>
      </c>
      <c r="U19" s="28" t="s">
        <v>27</v>
      </c>
      <c r="V19" s="30"/>
    </row>
    <row r="20" spans="1:22" ht="15">
      <c r="A20" s="23">
        <f t="shared" si="0"/>
        <v>15</v>
      </c>
      <c r="B20" s="29">
        <v>1685219</v>
      </c>
      <c r="C20" s="19" t="s">
        <v>57</v>
      </c>
      <c r="D20" s="29">
        <v>92</v>
      </c>
      <c r="E20" s="29" t="s">
        <v>4</v>
      </c>
      <c r="F20" s="28">
        <v>90</v>
      </c>
      <c r="G20" s="28" t="s">
        <v>4</v>
      </c>
      <c r="H20" s="29"/>
      <c r="I20" s="29"/>
      <c r="J20" s="28"/>
      <c r="K20" s="28"/>
      <c r="L20" s="29">
        <v>66</v>
      </c>
      <c r="M20" s="29" t="s">
        <v>3</v>
      </c>
      <c r="N20" s="29">
        <v>62</v>
      </c>
      <c r="O20" s="29" t="s">
        <v>0</v>
      </c>
      <c r="P20" s="29">
        <v>81</v>
      </c>
      <c r="Q20" s="29" t="s">
        <v>2</v>
      </c>
      <c r="R20" s="28">
        <f>+D20+F20+H20+J20+L20+N20+P20</f>
        <v>391</v>
      </c>
      <c r="S20" s="28">
        <f>+(D20+F20+H20+J20+L20+N20+P20)*100/500</f>
        <v>78.2</v>
      </c>
      <c r="T20" s="28" t="s">
        <v>26</v>
      </c>
      <c r="U20" s="28" t="s">
        <v>27</v>
      </c>
      <c r="V20" s="30"/>
    </row>
    <row r="21" spans="1:21" ht="15">
      <c r="A21" s="23">
        <f t="shared" si="0"/>
        <v>16</v>
      </c>
      <c r="B21" s="29">
        <v>1685237</v>
      </c>
      <c r="C21" s="19" t="s">
        <v>75</v>
      </c>
      <c r="D21" s="29">
        <v>85</v>
      </c>
      <c r="E21" s="29" t="s">
        <v>2</v>
      </c>
      <c r="F21" s="28"/>
      <c r="G21" s="28"/>
      <c r="H21" s="29">
        <v>82</v>
      </c>
      <c r="I21" s="29" t="s">
        <v>3</v>
      </c>
      <c r="J21" s="28"/>
      <c r="K21" s="28"/>
      <c r="L21" s="29">
        <v>80</v>
      </c>
      <c r="M21" s="29" t="s">
        <v>1</v>
      </c>
      <c r="N21" s="29">
        <v>72</v>
      </c>
      <c r="O21" s="29" t="s">
        <v>3</v>
      </c>
      <c r="P21" s="29">
        <v>70</v>
      </c>
      <c r="Q21" s="29" t="s">
        <v>3</v>
      </c>
      <c r="R21" s="28">
        <f>+D21+F21+H21+J21+L21+N21+P21</f>
        <v>389</v>
      </c>
      <c r="S21" s="28">
        <f>+(D21+F21+H21+J21+L21+N21+P21)*100/500</f>
        <v>77.8</v>
      </c>
      <c r="T21" s="28" t="s">
        <v>26</v>
      </c>
      <c r="U21" s="28" t="s">
        <v>27</v>
      </c>
    </row>
    <row r="22" spans="1:21" ht="15">
      <c r="A22" s="23">
        <f t="shared" si="0"/>
        <v>17</v>
      </c>
      <c r="B22" s="29">
        <v>1685248</v>
      </c>
      <c r="C22" s="19" t="s">
        <v>86</v>
      </c>
      <c r="D22" s="29">
        <v>91</v>
      </c>
      <c r="E22" s="29" t="s">
        <v>4</v>
      </c>
      <c r="F22" s="29">
        <v>80</v>
      </c>
      <c r="G22" s="29" t="s">
        <v>1</v>
      </c>
      <c r="H22" s="28"/>
      <c r="I22" s="28"/>
      <c r="J22" s="28"/>
      <c r="K22" s="28"/>
      <c r="L22" s="29">
        <v>77</v>
      </c>
      <c r="M22" s="29" t="s">
        <v>1</v>
      </c>
      <c r="N22" s="29">
        <v>66</v>
      </c>
      <c r="O22" s="29" t="s">
        <v>0</v>
      </c>
      <c r="P22" s="29">
        <v>74</v>
      </c>
      <c r="Q22" s="29" t="s">
        <v>1</v>
      </c>
      <c r="R22" s="28">
        <f>+D22+F22+H22+J22+L22+N22+P22</f>
        <v>388</v>
      </c>
      <c r="S22" s="28">
        <f>+(D22+F22+H22+J22+L22+N22+P22)*100/500</f>
        <v>77.6</v>
      </c>
      <c r="T22" s="28" t="s">
        <v>26</v>
      </c>
      <c r="U22" s="28" t="s">
        <v>27</v>
      </c>
    </row>
    <row r="23" spans="1:21" ht="15">
      <c r="A23" s="23">
        <f t="shared" si="0"/>
        <v>18</v>
      </c>
      <c r="B23" s="29">
        <v>1685223</v>
      </c>
      <c r="C23" s="19" t="s">
        <v>61</v>
      </c>
      <c r="D23" s="29">
        <v>71</v>
      </c>
      <c r="E23" s="29" t="s">
        <v>0</v>
      </c>
      <c r="F23" s="29"/>
      <c r="G23" s="29"/>
      <c r="H23" s="28">
        <v>71</v>
      </c>
      <c r="I23" s="28" t="s">
        <v>5</v>
      </c>
      <c r="J23" s="28"/>
      <c r="K23" s="28"/>
      <c r="L23" s="29">
        <v>87</v>
      </c>
      <c r="M23" s="29" t="s">
        <v>2</v>
      </c>
      <c r="N23" s="29">
        <v>66</v>
      </c>
      <c r="O23" s="29" t="s">
        <v>0</v>
      </c>
      <c r="P23" s="29">
        <v>83</v>
      </c>
      <c r="Q23" s="29" t="s">
        <v>2</v>
      </c>
      <c r="R23" s="28">
        <f>+D23+F23+H23+J23+L23+N23+P23</f>
        <v>378</v>
      </c>
      <c r="S23" s="28">
        <f>+(D23+F23+H23+J23+L23+N23+P23)*100/500</f>
        <v>75.6</v>
      </c>
      <c r="T23" s="28" t="s">
        <v>26</v>
      </c>
      <c r="U23" s="28" t="s">
        <v>27</v>
      </c>
    </row>
    <row r="24" spans="1:21" ht="15">
      <c r="A24" s="23">
        <f t="shared" si="0"/>
        <v>19</v>
      </c>
      <c r="B24" s="29">
        <v>1685241</v>
      </c>
      <c r="C24" s="19" t="s">
        <v>79</v>
      </c>
      <c r="D24" s="29">
        <v>69</v>
      </c>
      <c r="E24" s="29" t="s">
        <v>0</v>
      </c>
      <c r="F24" s="29"/>
      <c r="G24" s="29"/>
      <c r="H24" s="28">
        <v>76</v>
      </c>
      <c r="I24" s="28" t="s">
        <v>0</v>
      </c>
      <c r="J24" s="28"/>
      <c r="K24" s="28"/>
      <c r="L24" s="29">
        <v>75</v>
      </c>
      <c r="M24" s="29" t="s">
        <v>1</v>
      </c>
      <c r="N24" s="29">
        <v>74</v>
      </c>
      <c r="O24" s="29" t="s">
        <v>3</v>
      </c>
      <c r="P24" s="29">
        <v>79</v>
      </c>
      <c r="Q24" s="29" t="s">
        <v>1</v>
      </c>
      <c r="R24" s="28">
        <f>+D24+F24+H24+J24+L24+N24+P24</f>
        <v>373</v>
      </c>
      <c r="S24" s="28">
        <f>+(D24+F24+H24+J24+L24+N24+P24)*100/500</f>
        <v>74.6</v>
      </c>
      <c r="T24" s="28" t="s">
        <v>26</v>
      </c>
      <c r="U24" s="28" t="s">
        <v>27</v>
      </c>
    </row>
    <row r="25" spans="1:21" ht="15">
      <c r="A25" s="23">
        <f t="shared" si="0"/>
        <v>20</v>
      </c>
      <c r="B25" s="29">
        <v>1685252</v>
      </c>
      <c r="C25" s="19" t="s">
        <v>90</v>
      </c>
      <c r="D25" s="29">
        <v>75</v>
      </c>
      <c r="E25" s="29" t="s">
        <v>3</v>
      </c>
      <c r="F25" s="29"/>
      <c r="G25" s="29"/>
      <c r="H25" s="28">
        <v>79</v>
      </c>
      <c r="I25" s="28" t="s">
        <v>3</v>
      </c>
      <c r="J25" s="28"/>
      <c r="K25" s="28"/>
      <c r="L25" s="29">
        <v>72</v>
      </c>
      <c r="M25" s="29" t="s">
        <v>3</v>
      </c>
      <c r="N25" s="29">
        <v>69</v>
      </c>
      <c r="O25" s="29" t="s">
        <v>3</v>
      </c>
      <c r="P25" s="29">
        <v>78</v>
      </c>
      <c r="Q25" s="29" t="s">
        <v>1</v>
      </c>
      <c r="R25" s="28">
        <f>+D25+F25+H25+J25+L25+N25+P25</f>
        <v>373</v>
      </c>
      <c r="S25" s="28">
        <f>+(D25+F25+H25+J25+L25+N25+P25)*100/500</f>
        <v>74.6</v>
      </c>
      <c r="T25" s="28" t="s">
        <v>26</v>
      </c>
      <c r="U25" s="28" t="s">
        <v>27</v>
      </c>
    </row>
    <row r="26" spans="1:21" ht="15">
      <c r="A26" s="23">
        <f t="shared" si="0"/>
        <v>21</v>
      </c>
      <c r="B26" s="29">
        <v>1685249</v>
      </c>
      <c r="C26" s="19" t="s">
        <v>87</v>
      </c>
      <c r="D26" s="29">
        <v>78</v>
      </c>
      <c r="E26" s="29" t="s">
        <v>1</v>
      </c>
      <c r="F26" s="29"/>
      <c r="G26" s="29"/>
      <c r="H26" s="28">
        <v>80</v>
      </c>
      <c r="I26" s="28" t="s">
        <v>3</v>
      </c>
      <c r="J26" s="28"/>
      <c r="K26" s="28"/>
      <c r="L26" s="29">
        <v>69</v>
      </c>
      <c r="M26" s="29" t="s">
        <v>3</v>
      </c>
      <c r="N26" s="29">
        <v>70</v>
      </c>
      <c r="O26" s="29" t="s">
        <v>3</v>
      </c>
      <c r="P26" s="29">
        <v>75</v>
      </c>
      <c r="Q26" s="29" t="s">
        <v>1</v>
      </c>
      <c r="R26" s="28">
        <f>+D26+F26+H26+J26+L26+N26+P26</f>
        <v>372</v>
      </c>
      <c r="S26" s="28">
        <f>+(D26+F26+H26+J26+L26+N26+P26)*100/500</f>
        <v>74.4</v>
      </c>
      <c r="T26" s="28" t="s">
        <v>26</v>
      </c>
      <c r="U26" s="28" t="s">
        <v>27</v>
      </c>
    </row>
    <row r="27" spans="1:21" ht="15">
      <c r="A27" s="23">
        <f t="shared" si="0"/>
        <v>22</v>
      </c>
      <c r="B27" s="29">
        <v>1685226</v>
      </c>
      <c r="C27" s="19" t="s">
        <v>64</v>
      </c>
      <c r="D27" s="29">
        <v>88</v>
      </c>
      <c r="E27" s="29" t="s">
        <v>2</v>
      </c>
      <c r="F27" s="29">
        <v>77</v>
      </c>
      <c r="G27" s="29" t="s">
        <v>3</v>
      </c>
      <c r="H27" s="28"/>
      <c r="I27" s="28"/>
      <c r="J27" s="28"/>
      <c r="K27" s="28"/>
      <c r="L27" s="29">
        <v>64</v>
      </c>
      <c r="M27" s="29" t="s">
        <v>3</v>
      </c>
      <c r="N27" s="29">
        <v>69</v>
      </c>
      <c r="O27" s="29" t="s">
        <v>3</v>
      </c>
      <c r="P27" s="29">
        <v>68</v>
      </c>
      <c r="Q27" s="29" t="s">
        <v>3</v>
      </c>
      <c r="R27" s="28">
        <f>+D27+F27+H27+J27+L27+N27+P27</f>
        <v>366</v>
      </c>
      <c r="S27" s="28">
        <f>+(D27+F27+H27+J27+L27+N27+P27)*100/500</f>
        <v>73.2</v>
      </c>
      <c r="T27" s="28" t="s">
        <v>26</v>
      </c>
      <c r="U27" s="28" t="s">
        <v>27</v>
      </c>
    </row>
    <row r="28" spans="1:21" ht="15">
      <c r="A28" s="23">
        <f>+A27+1</f>
        <v>23</v>
      </c>
      <c r="B28" s="29">
        <v>1685216</v>
      </c>
      <c r="C28" s="19" t="s">
        <v>54</v>
      </c>
      <c r="D28" s="29">
        <v>65</v>
      </c>
      <c r="E28" s="29" t="s">
        <v>0</v>
      </c>
      <c r="F28" s="29">
        <v>75</v>
      </c>
      <c r="G28" s="29" t="s">
        <v>3</v>
      </c>
      <c r="H28" s="28"/>
      <c r="I28" s="28"/>
      <c r="J28" s="28"/>
      <c r="K28" s="28"/>
      <c r="L28" s="29">
        <v>70</v>
      </c>
      <c r="M28" s="29" t="s">
        <v>3</v>
      </c>
      <c r="N28" s="29">
        <v>74</v>
      </c>
      <c r="O28" s="29" t="s">
        <v>3</v>
      </c>
      <c r="P28" s="29">
        <v>80</v>
      </c>
      <c r="Q28" s="29" t="s">
        <v>1</v>
      </c>
      <c r="R28" s="28">
        <f>+D28+F28+H28+J28+L28+N28+P28</f>
        <v>364</v>
      </c>
      <c r="S28" s="28">
        <f>+(D28+F28+H28+J28+L28+N28+P28)*100/500</f>
        <v>72.8</v>
      </c>
      <c r="T28" s="28" t="s">
        <v>26</v>
      </c>
      <c r="U28" s="28" t="s">
        <v>27</v>
      </c>
    </row>
    <row r="29" spans="1:21" ht="15">
      <c r="A29" s="23">
        <f t="shared" si="0"/>
        <v>24</v>
      </c>
      <c r="B29" s="29">
        <v>1685239</v>
      </c>
      <c r="C29" s="19" t="s">
        <v>77</v>
      </c>
      <c r="D29" s="29">
        <v>77</v>
      </c>
      <c r="E29" s="29" t="s">
        <v>3</v>
      </c>
      <c r="F29" s="29"/>
      <c r="G29" s="29"/>
      <c r="H29" s="28">
        <v>74</v>
      </c>
      <c r="I29" s="28" t="s">
        <v>0</v>
      </c>
      <c r="J29" s="28"/>
      <c r="K29" s="28"/>
      <c r="L29" s="29">
        <v>69</v>
      </c>
      <c r="M29" s="29" t="s">
        <v>3</v>
      </c>
      <c r="N29" s="29">
        <v>60</v>
      </c>
      <c r="O29" s="29" t="s">
        <v>6</v>
      </c>
      <c r="P29" s="29">
        <v>80</v>
      </c>
      <c r="Q29" s="29" t="s">
        <v>1</v>
      </c>
      <c r="R29" s="28">
        <f>+D29+F29+H29+J29+L29+N29+P29</f>
        <v>360</v>
      </c>
      <c r="S29" s="28">
        <f>+(D29+F29+H29+J29+L29+N29+P29)*100/500</f>
        <v>72</v>
      </c>
      <c r="T29" s="28" t="s">
        <v>26</v>
      </c>
      <c r="U29" s="28" t="s">
        <v>27</v>
      </c>
    </row>
    <row r="30" spans="1:21" ht="15">
      <c r="A30" s="23">
        <f t="shared" si="0"/>
        <v>25</v>
      </c>
      <c r="B30" s="29">
        <v>1685245</v>
      </c>
      <c r="C30" s="19" t="s">
        <v>83</v>
      </c>
      <c r="D30" s="29">
        <v>89</v>
      </c>
      <c r="E30" s="29" t="s">
        <v>4</v>
      </c>
      <c r="F30" s="29">
        <v>71</v>
      </c>
      <c r="G30" s="29" t="s">
        <v>0</v>
      </c>
      <c r="H30" s="28"/>
      <c r="I30" s="28"/>
      <c r="J30" s="28">
        <v>75</v>
      </c>
      <c r="K30" s="28" t="s">
        <v>3</v>
      </c>
      <c r="L30" s="29"/>
      <c r="M30" s="29"/>
      <c r="N30" s="29">
        <v>61</v>
      </c>
      <c r="O30" s="29" t="s">
        <v>5</v>
      </c>
      <c r="P30" s="29">
        <v>63</v>
      </c>
      <c r="Q30" s="29" t="s">
        <v>0</v>
      </c>
      <c r="R30" s="28">
        <f>+D30+F30+H30+J30+L30+N30+P30</f>
        <v>359</v>
      </c>
      <c r="S30" s="28">
        <f>+(D30+F30+H30+J30+L30+N30+P30)*100/500</f>
        <v>71.8</v>
      </c>
      <c r="T30" s="28" t="s">
        <v>26</v>
      </c>
      <c r="U30" s="28" t="s">
        <v>27</v>
      </c>
    </row>
    <row r="31" spans="1:21" ht="15">
      <c r="A31" s="23">
        <f t="shared" si="0"/>
        <v>26</v>
      </c>
      <c r="B31" s="29">
        <v>1685227</v>
      </c>
      <c r="C31" s="19" t="s">
        <v>65</v>
      </c>
      <c r="D31" s="29">
        <v>74</v>
      </c>
      <c r="E31" s="29" t="s">
        <v>3</v>
      </c>
      <c r="F31" s="29">
        <v>81</v>
      </c>
      <c r="G31" s="29" t="s">
        <v>1</v>
      </c>
      <c r="H31" s="28"/>
      <c r="I31" s="28"/>
      <c r="J31" s="29"/>
      <c r="K31" s="29"/>
      <c r="L31" s="29">
        <v>64</v>
      </c>
      <c r="M31" s="28" t="s">
        <v>3</v>
      </c>
      <c r="N31" s="29">
        <v>67</v>
      </c>
      <c r="O31" s="29" t="s">
        <v>0</v>
      </c>
      <c r="P31" s="29">
        <v>68</v>
      </c>
      <c r="Q31" s="29" t="s">
        <v>3</v>
      </c>
      <c r="R31" s="28">
        <f>+D31+F31+H31+J31+L31+N31+P31</f>
        <v>354</v>
      </c>
      <c r="S31" s="28">
        <f>+(D31+F31+H31+J31+L31+N31+P31)*100/500</f>
        <v>70.8</v>
      </c>
      <c r="T31" s="28" t="s">
        <v>26</v>
      </c>
      <c r="U31" s="28" t="s">
        <v>27</v>
      </c>
    </row>
    <row r="32" spans="1:21" ht="15">
      <c r="A32" s="23">
        <f t="shared" si="0"/>
        <v>27</v>
      </c>
      <c r="B32" s="29">
        <v>1685233</v>
      </c>
      <c r="C32" s="19" t="s">
        <v>71</v>
      </c>
      <c r="D32" s="29">
        <v>67</v>
      </c>
      <c r="E32" s="29" t="s">
        <v>0</v>
      </c>
      <c r="F32" s="28">
        <v>82</v>
      </c>
      <c r="G32" s="28" t="s">
        <v>1</v>
      </c>
      <c r="H32" s="29"/>
      <c r="I32" s="29"/>
      <c r="J32" s="28"/>
      <c r="K32" s="28"/>
      <c r="L32" s="29">
        <v>56</v>
      </c>
      <c r="M32" s="29" t="s">
        <v>0</v>
      </c>
      <c r="N32" s="29">
        <v>70</v>
      </c>
      <c r="O32" s="29" t="s">
        <v>3</v>
      </c>
      <c r="P32" s="29">
        <v>65</v>
      </c>
      <c r="Q32" s="29" t="s">
        <v>0</v>
      </c>
      <c r="R32" s="28">
        <f>+D32+F32+H32+J32+L32+N32+P32</f>
        <v>340</v>
      </c>
      <c r="S32" s="28">
        <f>+(D32+F32+H32+J32+L32+N32+P32)*100/500</f>
        <v>68</v>
      </c>
      <c r="T32" s="28" t="s">
        <v>26</v>
      </c>
      <c r="U32" s="28" t="s">
        <v>27</v>
      </c>
    </row>
    <row r="33" spans="1:21" ht="15">
      <c r="A33" s="23">
        <f t="shared" si="0"/>
        <v>28</v>
      </c>
      <c r="B33" s="29">
        <v>1685228</v>
      </c>
      <c r="C33" s="19" t="s">
        <v>66</v>
      </c>
      <c r="D33" s="29">
        <v>79</v>
      </c>
      <c r="E33" s="29" t="s">
        <v>1</v>
      </c>
      <c r="F33" s="29">
        <v>71</v>
      </c>
      <c r="G33" s="29" t="s">
        <v>0</v>
      </c>
      <c r="H33" s="28"/>
      <c r="I33" s="28"/>
      <c r="J33" s="28"/>
      <c r="K33" s="28"/>
      <c r="L33" s="29">
        <v>62</v>
      </c>
      <c r="M33" s="29" t="s">
        <v>0</v>
      </c>
      <c r="N33" s="29">
        <v>61</v>
      </c>
      <c r="O33" s="29" t="s">
        <v>5</v>
      </c>
      <c r="P33" s="29">
        <v>62</v>
      </c>
      <c r="Q33" s="29" t="s">
        <v>5</v>
      </c>
      <c r="R33" s="28">
        <f>+D33+F33+H33+J33+L33+N33+P33</f>
        <v>335</v>
      </c>
      <c r="S33" s="28">
        <f>+(D33+F33+H33+J33+L33+N33+P33)*100/500</f>
        <v>67</v>
      </c>
      <c r="T33" s="28" t="s">
        <v>26</v>
      </c>
      <c r="U33" s="28" t="s">
        <v>27</v>
      </c>
    </row>
    <row r="34" spans="1:21" ht="15">
      <c r="A34" s="23">
        <f>+A33+1</f>
        <v>29</v>
      </c>
      <c r="B34" s="29">
        <v>1685244</v>
      </c>
      <c r="C34" s="19" t="s">
        <v>82</v>
      </c>
      <c r="D34" s="29">
        <v>77</v>
      </c>
      <c r="E34" s="29" t="s">
        <v>3</v>
      </c>
      <c r="F34" s="29"/>
      <c r="G34" s="29"/>
      <c r="H34" s="28">
        <v>77</v>
      </c>
      <c r="I34" s="28" t="s">
        <v>0</v>
      </c>
      <c r="J34" s="29"/>
      <c r="K34" s="29"/>
      <c r="L34" s="29">
        <v>49</v>
      </c>
      <c r="M34" s="28" t="s">
        <v>5</v>
      </c>
      <c r="N34" s="29">
        <v>64</v>
      </c>
      <c r="O34" s="29" t="s">
        <v>0</v>
      </c>
      <c r="P34" s="29">
        <v>64</v>
      </c>
      <c r="Q34" s="29" t="s">
        <v>0</v>
      </c>
      <c r="R34" s="28">
        <f>+D34+F34+H34+J34+L34+N34+P34</f>
        <v>331</v>
      </c>
      <c r="S34" s="28">
        <f>+(D34+F34+H34+J34+L34+N34+P34)*100/500</f>
        <v>66.2</v>
      </c>
      <c r="T34" s="28" t="s">
        <v>26</v>
      </c>
      <c r="U34" s="28" t="s">
        <v>27</v>
      </c>
    </row>
    <row r="35" spans="1:21" ht="15">
      <c r="A35" s="23">
        <f t="shared" si="0"/>
        <v>30</v>
      </c>
      <c r="B35" s="29">
        <v>1685246</v>
      </c>
      <c r="C35" s="19" t="s">
        <v>84</v>
      </c>
      <c r="D35" s="29">
        <v>69</v>
      </c>
      <c r="E35" s="29" t="s">
        <v>0</v>
      </c>
      <c r="F35" s="28"/>
      <c r="G35" s="28"/>
      <c r="H35" s="29">
        <v>66</v>
      </c>
      <c r="I35" s="29" t="s">
        <v>5</v>
      </c>
      <c r="J35" s="28"/>
      <c r="K35" s="28"/>
      <c r="L35" s="29">
        <v>57</v>
      </c>
      <c r="M35" s="29" t="s">
        <v>0</v>
      </c>
      <c r="N35" s="29">
        <v>71</v>
      </c>
      <c r="O35" s="29" t="s">
        <v>3</v>
      </c>
      <c r="P35" s="29">
        <v>65</v>
      </c>
      <c r="Q35" s="29" t="s">
        <v>0</v>
      </c>
      <c r="R35" s="28">
        <f>+D35+F35+H35+J35+L35+N35+P35</f>
        <v>328</v>
      </c>
      <c r="S35" s="28">
        <f>+(D35+F35+H35+J35+L35+N35+P35)*100/500</f>
        <v>65.6</v>
      </c>
      <c r="T35" s="28" t="s">
        <v>26</v>
      </c>
      <c r="U35" s="28" t="s">
        <v>27</v>
      </c>
    </row>
    <row r="36" spans="1:21" ht="15">
      <c r="A36" s="23">
        <f t="shared" si="0"/>
        <v>31</v>
      </c>
      <c r="B36" s="29">
        <v>1685236</v>
      </c>
      <c r="C36" s="19" t="s">
        <v>74</v>
      </c>
      <c r="D36" s="29">
        <v>76</v>
      </c>
      <c r="E36" s="29" t="s">
        <v>3</v>
      </c>
      <c r="F36" s="28">
        <v>82</v>
      </c>
      <c r="G36" s="28" t="s">
        <v>1</v>
      </c>
      <c r="H36" s="29"/>
      <c r="I36" s="29"/>
      <c r="J36" s="28"/>
      <c r="K36" s="28"/>
      <c r="L36" s="29">
        <v>33</v>
      </c>
      <c r="M36" s="29" t="s">
        <v>7</v>
      </c>
      <c r="N36" s="29">
        <v>63</v>
      </c>
      <c r="O36" s="29" t="s">
        <v>0</v>
      </c>
      <c r="P36" s="29">
        <v>73</v>
      </c>
      <c r="Q36" s="29" t="s">
        <v>1</v>
      </c>
      <c r="R36" s="28">
        <f>+D36+F36+H36+J36+L36+N36+P36</f>
        <v>327</v>
      </c>
      <c r="S36" s="28">
        <f>+(D36+F36+H36+J36+L36+N36+P36)*100/500</f>
        <v>65.4</v>
      </c>
      <c r="T36" s="28" t="s">
        <v>26</v>
      </c>
      <c r="U36" s="28" t="s">
        <v>27</v>
      </c>
    </row>
    <row r="37" spans="1:21" ht="15">
      <c r="A37" s="23">
        <f t="shared" si="0"/>
        <v>32</v>
      </c>
      <c r="B37" s="29">
        <v>1685215</v>
      </c>
      <c r="C37" s="19" t="s">
        <v>53</v>
      </c>
      <c r="D37" s="29">
        <v>72</v>
      </c>
      <c r="E37" s="29" t="s">
        <v>3</v>
      </c>
      <c r="F37" s="29">
        <v>77</v>
      </c>
      <c r="G37" s="29" t="s">
        <v>3</v>
      </c>
      <c r="H37" s="28"/>
      <c r="I37" s="28"/>
      <c r="J37" s="28"/>
      <c r="K37" s="28"/>
      <c r="L37" s="29">
        <v>51</v>
      </c>
      <c r="M37" s="29" t="s">
        <v>5</v>
      </c>
      <c r="N37" s="29">
        <v>54</v>
      </c>
      <c r="O37" s="29" t="s">
        <v>6</v>
      </c>
      <c r="P37" s="29">
        <v>62</v>
      </c>
      <c r="Q37" s="29" t="s">
        <v>5</v>
      </c>
      <c r="R37" s="28">
        <f>+D37+F37+H37+J37+L37+N37+P37</f>
        <v>316</v>
      </c>
      <c r="S37" s="28">
        <f>+(D37+F37+H37+J37+L37+N37+P37)*100/500</f>
        <v>63.2</v>
      </c>
      <c r="T37" s="28" t="s">
        <v>26</v>
      </c>
      <c r="U37" s="28" t="s">
        <v>27</v>
      </c>
    </row>
    <row r="38" spans="1:21" ht="15">
      <c r="A38" s="23">
        <f t="shared" si="0"/>
        <v>33</v>
      </c>
      <c r="B38" s="29">
        <v>1685231</v>
      </c>
      <c r="C38" s="19" t="s">
        <v>69</v>
      </c>
      <c r="D38" s="29">
        <v>69</v>
      </c>
      <c r="E38" s="29" t="s">
        <v>0</v>
      </c>
      <c r="F38" s="28">
        <v>71</v>
      </c>
      <c r="G38" s="28" t="s">
        <v>0</v>
      </c>
      <c r="H38" s="29"/>
      <c r="I38" s="29"/>
      <c r="J38" s="28"/>
      <c r="K38" s="28"/>
      <c r="L38" s="29">
        <v>51</v>
      </c>
      <c r="M38" s="29" t="s">
        <v>5</v>
      </c>
      <c r="N38" s="29">
        <v>58</v>
      </c>
      <c r="O38" s="29" t="s">
        <v>6</v>
      </c>
      <c r="P38" s="29">
        <v>62</v>
      </c>
      <c r="Q38" s="29" t="s">
        <v>5</v>
      </c>
      <c r="R38" s="28">
        <f>+D38+F38+H38+J38+L38+N38+P38</f>
        <v>311</v>
      </c>
      <c r="S38" s="28">
        <f>+(D38+F38+H38+J38+L38+N38+P38)*100/500</f>
        <v>62.2</v>
      </c>
      <c r="T38" s="28" t="s">
        <v>26</v>
      </c>
      <c r="U38" s="28" t="s">
        <v>27</v>
      </c>
    </row>
    <row r="39" spans="1:21" ht="15">
      <c r="A39" s="23">
        <f t="shared" si="0"/>
        <v>34</v>
      </c>
      <c r="B39" s="29">
        <v>1685232</v>
      </c>
      <c r="C39" s="19" t="s">
        <v>70</v>
      </c>
      <c r="D39" s="29">
        <v>78</v>
      </c>
      <c r="E39" s="29" t="s">
        <v>1</v>
      </c>
      <c r="F39" s="28">
        <v>80</v>
      </c>
      <c r="G39" s="28" t="s">
        <v>1</v>
      </c>
      <c r="H39" s="29"/>
      <c r="I39" s="29"/>
      <c r="J39" s="28"/>
      <c r="K39" s="28"/>
      <c r="L39" s="29">
        <v>33</v>
      </c>
      <c r="M39" s="29" t="s">
        <v>7</v>
      </c>
      <c r="N39" s="29">
        <v>49</v>
      </c>
      <c r="O39" s="29" t="s">
        <v>7</v>
      </c>
      <c r="P39" s="29">
        <v>59</v>
      </c>
      <c r="Q39" s="29" t="s">
        <v>5</v>
      </c>
      <c r="R39" s="28">
        <f>+D39+F39+H39+J39+L39+N39+P39</f>
        <v>299</v>
      </c>
      <c r="S39" s="28">
        <f>+(D39+F39+H39+J39+L39+N39+P39)*100/500</f>
        <v>59.8</v>
      </c>
      <c r="T39" s="28" t="s">
        <v>26</v>
      </c>
      <c r="U39" s="28" t="s">
        <v>28</v>
      </c>
    </row>
    <row r="40" spans="1:21" ht="15">
      <c r="A40" s="23">
        <f t="shared" si="0"/>
        <v>35</v>
      </c>
      <c r="B40" s="29">
        <v>1685235</v>
      </c>
      <c r="C40" s="19" t="s">
        <v>73</v>
      </c>
      <c r="D40" s="29">
        <v>66</v>
      </c>
      <c r="E40" s="29" t="s">
        <v>0</v>
      </c>
      <c r="F40" s="29"/>
      <c r="G40" s="29"/>
      <c r="H40" s="28">
        <v>71</v>
      </c>
      <c r="I40" s="28" t="s">
        <v>5</v>
      </c>
      <c r="J40" s="29"/>
      <c r="K40" s="29"/>
      <c r="L40" s="29">
        <v>42</v>
      </c>
      <c r="M40" s="28" t="s">
        <v>6</v>
      </c>
      <c r="N40" s="29">
        <v>58</v>
      </c>
      <c r="O40" s="29" t="s">
        <v>6</v>
      </c>
      <c r="P40" s="29">
        <v>61</v>
      </c>
      <c r="Q40" s="29" t="s">
        <v>5</v>
      </c>
      <c r="R40" s="28">
        <f>+D40+F40+H40+J40+L40+N40+P40</f>
        <v>298</v>
      </c>
      <c r="S40" s="28">
        <f>+(D40+F40+H40+J40+L40+N40+P40)*100/500</f>
        <v>59.6</v>
      </c>
      <c r="T40" s="28" t="s">
        <v>26</v>
      </c>
      <c r="U40" s="28" t="s">
        <v>28</v>
      </c>
    </row>
    <row r="41" spans="1:21" ht="15">
      <c r="A41" s="23">
        <f t="shared" si="0"/>
        <v>36</v>
      </c>
      <c r="B41" s="29">
        <v>1685240</v>
      </c>
      <c r="C41" s="19" t="s">
        <v>78</v>
      </c>
      <c r="D41" s="29">
        <v>71</v>
      </c>
      <c r="E41" s="29" t="s">
        <v>0</v>
      </c>
      <c r="F41" s="28">
        <v>77</v>
      </c>
      <c r="G41" s="28" t="s">
        <v>3</v>
      </c>
      <c r="H41" s="29"/>
      <c r="I41" s="29"/>
      <c r="J41" s="28"/>
      <c r="K41" s="28"/>
      <c r="L41" s="29">
        <v>42</v>
      </c>
      <c r="M41" s="29" t="s">
        <v>6</v>
      </c>
      <c r="N41" s="29">
        <v>53</v>
      </c>
      <c r="O41" s="29" t="s">
        <v>6</v>
      </c>
      <c r="P41" s="29">
        <v>52</v>
      </c>
      <c r="Q41" s="29" t="s">
        <v>6</v>
      </c>
      <c r="R41" s="28">
        <f>+D41+F41+H41+J41+L41+N41+P41</f>
        <v>295</v>
      </c>
      <c r="S41" s="28">
        <f>+(D41+F41+H41+J41+L41+N41+P41)*100/500</f>
        <v>59</v>
      </c>
      <c r="T41" s="28" t="s">
        <v>26</v>
      </c>
      <c r="U41" s="28" t="s">
        <v>28</v>
      </c>
    </row>
    <row r="42" spans="1:21" ht="15">
      <c r="A42" s="23">
        <f t="shared" si="0"/>
        <v>37</v>
      </c>
      <c r="B42" s="29">
        <v>1685222</v>
      </c>
      <c r="C42" s="19" t="s">
        <v>60</v>
      </c>
      <c r="D42" s="29">
        <v>69</v>
      </c>
      <c r="E42" s="29" t="s">
        <v>0</v>
      </c>
      <c r="F42" s="29">
        <v>72</v>
      </c>
      <c r="G42" s="29" t="s">
        <v>3</v>
      </c>
      <c r="H42" s="28"/>
      <c r="I42" s="28"/>
      <c r="J42" s="29"/>
      <c r="K42" s="29"/>
      <c r="L42" s="29">
        <v>47</v>
      </c>
      <c r="M42" s="28" t="s">
        <v>5</v>
      </c>
      <c r="N42" s="29">
        <v>49</v>
      </c>
      <c r="O42" s="29" t="s">
        <v>7</v>
      </c>
      <c r="P42" s="29">
        <v>49</v>
      </c>
      <c r="Q42" s="29" t="s">
        <v>3</v>
      </c>
      <c r="R42" s="28">
        <f>+D42+F42+H42+J42+L42+N42+P42</f>
        <v>286</v>
      </c>
      <c r="S42" s="28">
        <f>+(D42+F42+H42+J42+L42+N42+P42)*100/500</f>
        <v>57.2</v>
      </c>
      <c r="T42" s="28" t="s">
        <v>26</v>
      </c>
      <c r="U42" s="28" t="s">
        <v>28</v>
      </c>
    </row>
    <row r="43" spans="1:21" ht="15">
      <c r="A43" s="23">
        <f t="shared" si="0"/>
        <v>38</v>
      </c>
      <c r="B43" s="29">
        <v>1685225</v>
      </c>
      <c r="C43" s="19" t="s">
        <v>63</v>
      </c>
      <c r="D43" s="29">
        <v>61</v>
      </c>
      <c r="E43" s="29" t="s">
        <v>5</v>
      </c>
      <c r="F43" s="29">
        <v>65</v>
      </c>
      <c r="G43" s="29" t="s">
        <v>5</v>
      </c>
      <c r="H43" s="28"/>
      <c r="I43" s="28"/>
      <c r="J43" s="28"/>
      <c r="K43" s="28"/>
      <c r="L43" s="29">
        <v>42</v>
      </c>
      <c r="M43" s="29" t="s">
        <v>6</v>
      </c>
      <c r="N43" s="29">
        <v>61</v>
      </c>
      <c r="O43" s="29" t="s">
        <v>5</v>
      </c>
      <c r="P43" s="29">
        <v>52</v>
      </c>
      <c r="Q43" s="29" t="s">
        <v>6</v>
      </c>
      <c r="R43" s="28">
        <f>+D43+F43+H43+J43+L43+N43+P43</f>
        <v>281</v>
      </c>
      <c r="S43" s="28">
        <f>+(D43+F43+H43+J43+L43+N43+P43)*100/500</f>
        <v>56.2</v>
      </c>
      <c r="T43" s="28" t="s">
        <v>26</v>
      </c>
      <c r="U43" s="28" t="s">
        <v>28</v>
      </c>
    </row>
    <row r="44" spans="1:21" ht="15">
      <c r="A44" s="23">
        <f t="shared" si="0"/>
        <v>39</v>
      </c>
      <c r="B44" s="29">
        <v>1685247</v>
      </c>
      <c r="C44" s="19" t="s">
        <v>85</v>
      </c>
      <c r="D44" s="29">
        <v>52</v>
      </c>
      <c r="E44" s="29" t="s">
        <v>6</v>
      </c>
      <c r="F44" s="29">
        <v>55</v>
      </c>
      <c r="G44" s="29" t="s">
        <v>6</v>
      </c>
      <c r="H44" s="28"/>
      <c r="I44" s="28"/>
      <c r="J44" s="29"/>
      <c r="K44" s="29"/>
      <c r="L44" s="29">
        <v>42</v>
      </c>
      <c r="M44" s="28" t="s">
        <v>6</v>
      </c>
      <c r="N44" s="29">
        <v>64</v>
      </c>
      <c r="O44" s="29" t="s">
        <v>0</v>
      </c>
      <c r="P44" s="29">
        <v>66</v>
      </c>
      <c r="Q44" s="29" t="s">
        <v>0</v>
      </c>
      <c r="R44" s="28">
        <f>+D44+F44+H44+J44+L44+N44+P44</f>
        <v>279</v>
      </c>
      <c r="S44" s="28">
        <f>+(D44+F44+H44+J44+L44+N44+P44)*100/500</f>
        <v>55.8</v>
      </c>
      <c r="T44" s="28" t="s">
        <v>26</v>
      </c>
      <c r="U44" s="28" t="s">
        <v>28</v>
      </c>
    </row>
    <row r="45" spans="1:21" ht="15">
      <c r="A45" s="23">
        <f t="shared" si="0"/>
        <v>40</v>
      </c>
      <c r="B45" s="29">
        <v>1685221</v>
      </c>
      <c r="C45" s="19" t="s">
        <v>59</v>
      </c>
      <c r="D45" s="29">
        <v>64</v>
      </c>
      <c r="E45" s="29" t="s">
        <v>5</v>
      </c>
      <c r="F45" s="29">
        <v>48</v>
      </c>
      <c r="G45" s="29" t="s">
        <v>6</v>
      </c>
      <c r="H45" s="28"/>
      <c r="I45" s="28"/>
      <c r="J45" s="28"/>
      <c r="K45" s="28"/>
      <c r="L45" s="29">
        <v>53</v>
      </c>
      <c r="M45" s="29" t="s">
        <v>5</v>
      </c>
      <c r="N45" s="29">
        <v>54</v>
      </c>
      <c r="O45" s="29" t="s">
        <v>6</v>
      </c>
      <c r="P45" s="29">
        <v>60</v>
      </c>
      <c r="Q45" s="29" t="s">
        <v>5</v>
      </c>
      <c r="R45" s="28">
        <f>+D45+F45+H45+J45+L45+N45+P45</f>
        <v>279</v>
      </c>
      <c r="S45" s="28">
        <f>+(D45+F45+H45+J45+L45+N45+P45)*100/500</f>
        <v>55.8</v>
      </c>
      <c r="T45" s="28" t="s">
        <v>26</v>
      </c>
      <c r="U45" s="28" t="s">
        <v>28</v>
      </c>
    </row>
    <row r="46" spans="2:21" ht="15">
      <c r="B46" s="31"/>
      <c r="C46" s="32" t="s">
        <v>47</v>
      </c>
      <c r="D46" s="31">
        <f>SUM(D6:D45)</f>
        <v>3124</v>
      </c>
      <c r="E46" s="31"/>
      <c r="F46" s="31">
        <f>SUM(F6:F45)</f>
        <v>1748</v>
      </c>
      <c r="G46" s="31"/>
      <c r="H46" s="31">
        <f>SUM(H6:H45)</f>
        <v>1368</v>
      </c>
      <c r="I46" s="33"/>
      <c r="J46" s="31">
        <f>SUM(J6:J45)</f>
        <v>260</v>
      </c>
      <c r="K46" s="33"/>
      <c r="L46" s="31">
        <f>SUM(L6:L45)</f>
        <v>2500</v>
      </c>
      <c r="M46" s="31"/>
      <c r="N46" s="31">
        <f>SUM(N6:N45)</f>
        <v>2804</v>
      </c>
      <c r="O46" s="31"/>
      <c r="P46" s="31">
        <f>SUM(P6:P45)</f>
        <v>3016</v>
      </c>
      <c r="Q46" s="31"/>
      <c r="R46" s="31">
        <f>SUM(R6:R45)</f>
        <v>14820</v>
      </c>
      <c r="S46" s="33"/>
      <c r="T46" s="33"/>
      <c r="U46" s="33"/>
    </row>
    <row r="47" spans="2:21" ht="15">
      <c r="B47" s="31"/>
      <c r="C47" s="32" t="s">
        <v>48</v>
      </c>
      <c r="D47" s="31">
        <f>+D46/40</f>
        <v>78.1</v>
      </c>
      <c r="E47" s="31"/>
      <c r="F47" s="31">
        <f>+F46/23</f>
        <v>76</v>
      </c>
      <c r="G47" s="31"/>
      <c r="H47" s="33">
        <f>+H46/17</f>
        <v>80.47058823529412</v>
      </c>
      <c r="I47" s="33"/>
      <c r="J47" s="33">
        <f>+J46/3</f>
        <v>86.66666666666667</v>
      </c>
      <c r="K47" s="33"/>
      <c r="L47" s="31">
        <f>+L46/37</f>
        <v>67.56756756756756</v>
      </c>
      <c r="M47" s="31"/>
      <c r="N47" s="31">
        <f>+N46/40</f>
        <v>70.1</v>
      </c>
      <c r="O47" s="31"/>
      <c r="P47" s="31">
        <f>+P46/40</f>
        <v>75.4</v>
      </c>
      <c r="Q47" s="31"/>
      <c r="R47" s="31">
        <f>+R46/40</f>
        <v>370.5</v>
      </c>
      <c r="S47" s="33"/>
      <c r="T47" s="33"/>
      <c r="U47" s="33"/>
    </row>
    <row r="48" spans="2:21" ht="15">
      <c r="B48" s="34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>
        <f>+R47/5</f>
        <v>74.1</v>
      </c>
      <c r="S48" s="33"/>
      <c r="T48" s="33"/>
      <c r="U48" s="33"/>
    </row>
    <row r="49" spans="2:21" ht="15">
      <c r="B49" s="66" t="s">
        <v>29</v>
      </c>
      <c r="C49" s="66"/>
      <c r="D49" s="66"/>
      <c r="E49" s="33"/>
      <c r="F49" s="33"/>
      <c r="G49" s="33"/>
      <c r="H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2:21" ht="15">
      <c r="B50" s="35">
        <v>1</v>
      </c>
      <c r="C50" s="19" t="s">
        <v>62</v>
      </c>
      <c r="D50" s="28">
        <v>93.6</v>
      </c>
      <c r="E50" s="36"/>
      <c r="F50" s="26"/>
      <c r="G50" s="26"/>
      <c r="H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2:21" ht="15">
      <c r="B51" s="35">
        <v>2</v>
      </c>
      <c r="C51" s="19" t="s">
        <v>55</v>
      </c>
      <c r="D51" s="28">
        <v>92.6</v>
      </c>
      <c r="E51" s="37"/>
      <c r="F51" s="26"/>
      <c r="G51" s="26"/>
      <c r="H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2:21" ht="15">
      <c r="B52" s="35">
        <v>3</v>
      </c>
      <c r="C52" s="12" t="s">
        <v>92</v>
      </c>
      <c r="D52" s="28">
        <v>92</v>
      </c>
      <c r="E52" s="37"/>
      <c r="F52" s="26"/>
      <c r="G52" s="26"/>
      <c r="H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2:11" ht="15">
      <c r="B53" s="23"/>
      <c r="K53" s="26"/>
    </row>
    <row r="54" ht="15">
      <c r="K54" s="26"/>
    </row>
    <row r="55" ht="15">
      <c r="K55" s="26"/>
    </row>
    <row r="57" spans="3:4" ht="15">
      <c r="C57" s="33" t="s">
        <v>15</v>
      </c>
      <c r="D57" s="33">
        <v>40</v>
      </c>
    </row>
    <row r="58" spans="3:4" ht="15">
      <c r="C58" s="26" t="s">
        <v>44</v>
      </c>
      <c r="D58" s="26">
        <v>23</v>
      </c>
    </row>
    <row r="59" spans="3:4" ht="15">
      <c r="C59" s="26" t="s">
        <v>17</v>
      </c>
      <c r="D59" s="26">
        <v>17</v>
      </c>
    </row>
    <row r="60" spans="3:4" ht="15">
      <c r="C60" s="26" t="s">
        <v>18</v>
      </c>
      <c r="D60" s="26">
        <v>3</v>
      </c>
    </row>
    <row r="61" spans="3:4" ht="15">
      <c r="C61" s="26" t="s">
        <v>45</v>
      </c>
      <c r="D61" s="26">
        <v>37</v>
      </c>
    </row>
    <row r="62" spans="3:4" ht="15">
      <c r="C62" s="26" t="s">
        <v>20</v>
      </c>
      <c r="D62" s="26">
        <v>40</v>
      </c>
    </row>
    <row r="63" spans="3:4" ht="15">
      <c r="C63" s="26" t="s">
        <v>21</v>
      </c>
      <c r="D63" s="26">
        <v>40</v>
      </c>
    </row>
  </sheetData>
  <mergeCells count="4">
    <mergeCell ref="B1:U1"/>
    <mergeCell ref="B2:U2"/>
    <mergeCell ref="B3:U3"/>
    <mergeCell ref="B49:D49"/>
  </mergeCells>
  <printOptions horizontalCentered="1"/>
  <pageMargins left="0.2" right="0.2" top="0.25" bottom="0.2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U54"/>
  <sheetViews>
    <sheetView tabSelected="1" workbookViewId="0" topLeftCell="A1">
      <pane xSplit="11" ySplit="14" topLeftCell="L15" activePane="bottomRight" state="frozen"/>
      <selection pane="topRight" activeCell="L1" sqref="L1"/>
      <selection pane="bottomLeft" activeCell="A15" sqref="A15"/>
      <selection pane="bottomRight" activeCell="S35" sqref="S35:S39"/>
    </sheetView>
  </sheetViews>
  <sheetFormatPr defaultColWidth="9.140625" defaultRowHeight="15"/>
  <cols>
    <col min="1" max="1" width="9.140625" style="2" customWidth="1"/>
    <col min="2" max="2" width="9.140625" style="5" customWidth="1"/>
    <col min="3" max="3" width="26.8515625" style="5" customWidth="1"/>
    <col min="4" max="4" width="7.7109375" style="2" customWidth="1"/>
    <col min="5" max="5" width="6.28125" style="2" customWidth="1"/>
    <col min="6" max="6" width="7.421875" style="2" customWidth="1"/>
    <col min="7" max="7" width="6.421875" style="2" customWidth="1"/>
    <col min="8" max="8" width="7.00390625" style="2" customWidth="1"/>
    <col min="9" max="9" width="6.7109375" style="2" customWidth="1"/>
    <col min="10" max="10" width="6.421875" style="2" customWidth="1"/>
    <col min="11" max="11" width="7.421875" style="2" customWidth="1"/>
    <col min="12" max="12" width="6.8515625" style="2" customWidth="1"/>
    <col min="13" max="13" width="7.140625" style="2" customWidth="1"/>
    <col min="14" max="14" width="6.28125" style="2" customWidth="1"/>
    <col min="15" max="15" width="6.421875" style="2" customWidth="1"/>
    <col min="16" max="16" width="7.28125" style="2" customWidth="1"/>
    <col min="17" max="17" width="6.7109375" style="2" customWidth="1"/>
    <col min="18" max="21" width="9.140625" style="2" customWidth="1"/>
    <col min="22" max="16384" width="9.140625" style="3" customWidth="1"/>
  </cols>
  <sheetData>
    <row r="2" spans="2:21" ht="15">
      <c r="B2" s="67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5">
      <c r="B3" s="68" t="s">
        <v>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2:21" ht="15">
      <c r="B4" s="68" t="s">
        <v>51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ht="15">
      <c r="B5" s="4"/>
      <c r="D5" s="6">
        <v>301</v>
      </c>
      <c r="E5" s="6">
        <v>301</v>
      </c>
      <c r="F5" s="6">
        <v>302</v>
      </c>
      <c r="G5" s="6">
        <v>302</v>
      </c>
      <c r="H5" s="7" t="s">
        <v>11</v>
      </c>
      <c r="I5" s="7" t="s">
        <v>11</v>
      </c>
      <c r="J5" s="7" t="s">
        <v>9</v>
      </c>
      <c r="K5" s="7" t="s">
        <v>9</v>
      </c>
      <c r="L5" s="7" t="s">
        <v>32</v>
      </c>
      <c r="M5" s="7" t="s">
        <v>32</v>
      </c>
      <c r="N5" s="7" t="s">
        <v>33</v>
      </c>
      <c r="O5" s="7" t="s">
        <v>33</v>
      </c>
      <c r="P5" s="7" t="s">
        <v>34</v>
      </c>
      <c r="Q5" s="7" t="s">
        <v>34</v>
      </c>
      <c r="R5" s="8"/>
      <c r="S5" s="8"/>
      <c r="T5" s="8"/>
      <c r="U5" s="8"/>
    </row>
    <row r="6" spans="1:21" s="11" customFormat="1" ht="15">
      <c r="A6" s="2"/>
      <c r="B6" s="9" t="s">
        <v>14</v>
      </c>
      <c r="C6" s="10" t="s">
        <v>35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19</v>
      </c>
      <c r="I6" s="10" t="s">
        <v>19</v>
      </c>
      <c r="J6" s="10" t="s">
        <v>17</v>
      </c>
      <c r="K6" s="10" t="s">
        <v>17</v>
      </c>
      <c r="L6" s="10" t="s">
        <v>36</v>
      </c>
      <c r="M6" s="10" t="s">
        <v>36</v>
      </c>
      <c r="N6" s="10" t="s">
        <v>37</v>
      </c>
      <c r="O6" s="10" t="s">
        <v>37</v>
      </c>
      <c r="P6" s="10" t="s">
        <v>38</v>
      </c>
      <c r="Q6" s="10" t="s">
        <v>38</v>
      </c>
      <c r="R6" s="10" t="s">
        <v>22</v>
      </c>
      <c r="S6" s="10" t="s">
        <v>23</v>
      </c>
      <c r="T6" s="10" t="s">
        <v>24</v>
      </c>
      <c r="U6" s="10" t="s">
        <v>25</v>
      </c>
    </row>
    <row r="7" spans="1:21" ht="15">
      <c r="A7" s="2">
        <v>1</v>
      </c>
      <c r="B7" s="12">
        <v>1685269</v>
      </c>
      <c r="C7" s="19" t="s">
        <v>107</v>
      </c>
      <c r="D7" s="13">
        <v>93</v>
      </c>
      <c r="E7" s="13" t="s">
        <v>4</v>
      </c>
      <c r="F7" s="13"/>
      <c r="G7" s="13"/>
      <c r="H7" s="10"/>
      <c r="I7" s="10"/>
      <c r="J7" s="10">
        <v>93</v>
      </c>
      <c r="K7" s="10" t="s">
        <v>4</v>
      </c>
      <c r="L7" s="13">
        <v>84</v>
      </c>
      <c r="M7" s="13" t="s">
        <v>1</v>
      </c>
      <c r="N7" s="13">
        <v>95</v>
      </c>
      <c r="O7" s="13" t="s">
        <v>4</v>
      </c>
      <c r="P7" s="13">
        <v>93</v>
      </c>
      <c r="Q7" s="13" t="s">
        <v>4</v>
      </c>
      <c r="R7" s="10">
        <f>+D7+F7+H7+J7+L7+N7+P7</f>
        <v>458</v>
      </c>
      <c r="S7" s="10">
        <f>R7*100/500</f>
        <v>91.6</v>
      </c>
      <c r="T7" s="10" t="s">
        <v>26</v>
      </c>
      <c r="U7" s="10" t="s">
        <v>27</v>
      </c>
    </row>
    <row r="8" spans="1:21" ht="15">
      <c r="A8" s="2">
        <f>+A7+1</f>
        <v>2</v>
      </c>
      <c r="B8" s="12">
        <v>1685273</v>
      </c>
      <c r="C8" s="19" t="s">
        <v>111</v>
      </c>
      <c r="D8" s="13">
        <v>78</v>
      </c>
      <c r="E8" s="13" t="s">
        <v>1</v>
      </c>
      <c r="F8" s="10">
        <v>91</v>
      </c>
      <c r="G8" s="10" t="s">
        <v>4</v>
      </c>
      <c r="H8" s="10"/>
      <c r="I8" s="10"/>
      <c r="J8" s="13"/>
      <c r="K8" s="13"/>
      <c r="L8" s="13">
        <v>86</v>
      </c>
      <c r="M8" s="13" t="s">
        <v>2</v>
      </c>
      <c r="N8" s="13">
        <v>95</v>
      </c>
      <c r="O8" s="13" t="s">
        <v>4</v>
      </c>
      <c r="P8" s="13">
        <v>71</v>
      </c>
      <c r="Q8" s="13" t="s">
        <v>1</v>
      </c>
      <c r="R8" s="10">
        <f>+D8+F8+H8+J8+L8+N8+P8</f>
        <v>421</v>
      </c>
      <c r="S8" s="10">
        <f>R8*100/500</f>
        <v>84.2</v>
      </c>
      <c r="T8" s="10" t="s">
        <v>26</v>
      </c>
      <c r="U8" s="10" t="s">
        <v>27</v>
      </c>
    </row>
    <row r="9" spans="1:21" ht="15">
      <c r="A9" s="2">
        <f aca="true" t="shared" si="0" ref="A9:A24">+A8+1</f>
        <v>3</v>
      </c>
      <c r="B9" s="12">
        <v>1685276</v>
      </c>
      <c r="C9" s="19" t="s">
        <v>114</v>
      </c>
      <c r="D9" s="13">
        <v>80</v>
      </c>
      <c r="E9" s="13" t="s">
        <v>1</v>
      </c>
      <c r="F9" s="13"/>
      <c r="G9" s="13"/>
      <c r="H9" s="10">
        <v>78</v>
      </c>
      <c r="I9" s="10" t="s">
        <v>1</v>
      </c>
      <c r="J9" s="10"/>
      <c r="K9" s="10"/>
      <c r="L9" s="13">
        <v>90</v>
      </c>
      <c r="M9" s="13" t="s">
        <v>2</v>
      </c>
      <c r="N9" s="13">
        <v>93</v>
      </c>
      <c r="O9" s="13" t="s">
        <v>4</v>
      </c>
      <c r="P9" s="13">
        <v>72</v>
      </c>
      <c r="Q9" s="13" t="s">
        <v>1</v>
      </c>
      <c r="R9" s="10">
        <f>+D9+F9+H9+J9+L9+N9+P9</f>
        <v>413</v>
      </c>
      <c r="S9" s="10">
        <f>R9*100/500</f>
        <v>82.6</v>
      </c>
      <c r="T9" s="10" t="s">
        <v>26</v>
      </c>
      <c r="U9" s="10" t="s">
        <v>27</v>
      </c>
    </row>
    <row r="10" spans="1:21" ht="15">
      <c r="A10" s="2">
        <f t="shared" si="0"/>
        <v>4</v>
      </c>
      <c r="B10" s="12">
        <v>1685286</v>
      </c>
      <c r="C10" s="19" t="s">
        <v>124</v>
      </c>
      <c r="D10" s="13">
        <v>67</v>
      </c>
      <c r="E10" s="13" t="s">
        <v>0</v>
      </c>
      <c r="F10" s="13">
        <v>80</v>
      </c>
      <c r="G10" s="13" t="s">
        <v>1</v>
      </c>
      <c r="H10" s="10"/>
      <c r="I10" s="10"/>
      <c r="J10" s="10"/>
      <c r="K10" s="10"/>
      <c r="L10" s="13">
        <v>85</v>
      </c>
      <c r="M10" s="13" t="s">
        <v>2</v>
      </c>
      <c r="N10" s="13">
        <v>93</v>
      </c>
      <c r="O10" s="13" t="s">
        <v>4</v>
      </c>
      <c r="P10" s="13">
        <v>75</v>
      </c>
      <c r="Q10" s="13" t="s">
        <v>2</v>
      </c>
      <c r="R10" s="10">
        <f>+D10+F10+H10+J10+L10+N10+P10</f>
        <v>400</v>
      </c>
      <c r="S10" s="10">
        <f>R10*100/500</f>
        <v>80</v>
      </c>
      <c r="T10" s="10" t="s">
        <v>26</v>
      </c>
      <c r="U10" s="10" t="s">
        <v>27</v>
      </c>
    </row>
    <row r="11" spans="1:21" ht="15">
      <c r="A11" s="2">
        <f t="shared" si="0"/>
        <v>5</v>
      </c>
      <c r="B11" s="12">
        <v>1685255</v>
      </c>
      <c r="C11" s="19" t="s">
        <v>93</v>
      </c>
      <c r="D11" s="13">
        <v>87</v>
      </c>
      <c r="E11" s="13" t="s">
        <v>2</v>
      </c>
      <c r="F11" s="13">
        <v>80</v>
      </c>
      <c r="G11" s="13" t="s">
        <v>1</v>
      </c>
      <c r="H11" s="10"/>
      <c r="I11" s="10"/>
      <c r="J11" s="10"/>
      <c r="K11" s="10"/>
      <c r="L11" s="13">
        <v>86</v>
      </c>
      <c r="M11" s="13" t="s">
        <v>2</v>
      </c>
      <c r="N11" s="13">
        <v>83</v>
      </c>
      <c r="O11" s="13" t="s">
        <v>2</v>
      </c>
      <c r="P11" s="13">
        <v>55</v>
      </c>
      <c r="Q11" s="13" t="s">
        <v>0</v>
      </c>
      <c r="R11" s="10">
        <f>+D11+F11+H11+J11+L11+N11+P11</f>
        <v>391</v>
      </c>
      <c r="S11" s="10">
        <f>R11*100/500</f>
        <v>78.2</v>
      </c>
      <c r="T11" s="10" t="s">
        <v>26</v>
      </c>
      <c r="U11" s="10" t="s">
        <v>27</v>
      </c>
    </row>
    <row r="12" spans="1:21" ht="15">
      <c r="A12" s="2">
        <f t="shared" si="0"/>
        <v>6</v>
      </c>
      <c r="B12" s="12">
        <v>1685270</v>
      </c>
      <c r="C12" s="19" t="s">
        <v>108</v>
      </c>
      <c r="D12" s="13">
        <v>60</v>
      </c>
      <c r="E12" s="13" t="s">
        <v>5</v>
      </c>
      <c r="F12" s="13"/>
      <c r="G12" s="13"/>
      <c r="H12" s="10"/>
      <c r="I12" s="10"/>
      <c r="J12" s="10">
        <v>83</v>
      </c>
      <c r="K12" s="10" t="s">
        <v>1</v>
      </c>
      <c r="L12" s="13">
        <v>78</v>
      </c>
      <c r="M12" s="13" t="s">
        <v>1</v>
      </c>
      <c r="N12" s="13">
        <v>86</v>
      </c>
      <c r="O12" s="13" t="s">
        <v>2</v>
      </c>
      <c r="P12" s="13">
        <v>73</v>
      </c>
      <c r="Q12" s="13" t="s">
        <v>2</v>
      </c>
      <c r="R12" s="10">
        <f>+D12+F12+H12+J12+L12+N12+P12</f>
        <v>380</v>
      </c>
      <c r="S12" s="10">
        <f>R12*100/500</f>
        <v>76</v>
      </c>
      <c r="T12" s="10" t="s">
        <v>26</v>
      </c>
      <c r="U12" s="10" t="s">
        <v>27</v>
      </c>
    </row>
    <row r="13" spans="1:21" ht="15">
      <c r="A13" s="2">
        <f t="shared" si="0"/>
        <v>7</v>
      </c>
      <c r="B13" s="12">
        <v>1685268</v>
      </c>
      <c r="C13" s="19" t="s">
        <v>106</v>
      </c>
      <c r="D13" s="13">
        <v>65</v>
      </c>
      <c r="E13" s="13" t="s">
        <v>0</v>
      </c>
      <c r="F13" s="13"/>
      <c r="G13" s="13"/>
      <c r="H13" s="10">
        <v>70</v>
      </c>
      <c r="I13" s="10" t="s">
        <v>3</v>
      </c>
      <c r="J13" s="10"/>
      <c r="K13" s="10"/>
      <c r="L13" s="13">
        <v>85</v>
      </c>
      <c r="M13" s="13" t="s">
        <v>2</v>
      </c>
      <c r="N13" s="13">
        <v>87</v>
      </c>
      <c r="O13" s="13" t="s">
        <v>2</v>
      </c>
      <c r="P13" s="13">
        <v>70</v>
      </c>
      <c r="Q13" s="13" t="s">
        <v>1</v>
      </c>
      <c r="R13" s="10">
        <f>+D13+F13+H13+J13+L13+N13+P13</f>
        <v>377</v>
      </c>
      <c r="S13" s="10">
        <f>R13*100/500</f>
        <v>75.4</v>
      </c>
      <c r="T13" s="10" t="s">
        <v>26</v>
      </c>
      <c r="U13" s="10" t="s">
        <v>27</v>
      </c>
    </row>
    <row r="14" spans="1:21" ht="15">
      <c r="A14" s="2">
        <f t="shared" si="0"/>
        <v>8</v>
      </c>
      <c r="B14" s="12">
        <v>1685256</v>
      </c>
      <c r="C14" s="19" t="s">
        <v>94</v>
      </c>
      <c r="D14" s="13">
        <v>63</v>
      </c>
      <c r="E14" s="13" t="s">
        <v>5</v>
      </c>
      <c r="F14" s="13"/>
      <c r="G14" s="13"/>
      <c r="H14" s="10">
        <v>60</v>
      </c>
      <c r="I14" s="10" t="s">
        <v>0</v>
      </c>
      <c r="J14" s="10"/>
      <c r="K14" s="10"/>
      <c r="L14" s="13">
        <v>85</v>
      </c>
      <c r="M14" s="13" t="s">
        <v>2</v>
      </c>
      <c r="N14" s="13">
        <v>87</v>
      </c>
      <c r="O14" s="13" t="s">
        <v>2</v>
      </c>
      <c r="P14" s="13">
        <v>74</v>
      </c>
      <c r="Q14" s="13" t="s">
        <v>2</v>
      </c>
      <c r="R14" s="10">
        <f>+D14+F14+H14+J14+L14+N14+P14</f>
        <v>369</v>
      </c>
      <c r="S14" s="10">
        <f>R14*100/500</f>
        <v>73.8</v>
      </c>
      <c r="T14" s="10" t="s">
        <v>26</v>
      </c>
      <c r="U14" s="10" t="s">
        <v>27</v>
      </c>
    </row>
    <row r="15" spans="1:21" ht="15">
      <c r="A15" s="2">
        <f t="shared" si="0"/>
        <v>9</v>
      </c>
      <c r="B15" s="12">
        <v>1685260</v>
      </c>
      <c r="C15" s="19" t="s">
        <v>98</v>
      </c>
      <c r="D15" s="13">
        <v>72</v>
      </c>
      <c r="E15" s="13" t="s">
        <v>3</v>
      </c>
      <c r="F15" s="13">
        <v>81</v>
      </c>
      <c r="G15" s="13" t="s">
        <v>1</v>
      </c>
      <c r="H15" s="10"/>
      <c r="I15" s="10"/>
      <c r="J15" s="10"/>
      <c r="K15" s="10"/>
      <c r="L15" s="13">
        <v>68</v>
      </c>
      <c r="M15" s="13" t="s">
        <v>0</v>
      </c>
      <c r="N15" s="13">
        <v>75</v>
      </c>
      <c r="O15" s="13" t="s">
        <v>1</v>
      </c>
      <c r="P15" s="13">
        <v>55</v>
      </c>
      <c r="Q15" s="13" t="s">
        <v>0</v>
      </c>
      <c r="R15" s="10">
        <f>+D15+F15+H15+J15+L15+N15+P15</f>
        <v>351</v>
      </c>
      <c r="S15" s="10">
        <f>R15*100/500</f>
        <v>70.2</v>
      </c>
      <c r="T15" s="10" t="s">
        <v>26</v>
      </c>
      <c r="U15" s="10" t="s">
        <v>27</v>
      </c>
    </row>
    <row r="16" spans="1:21" ht="15">
      <c r="A16" s="2">
        <f t="shared" si="0"/>
        <v>10</v>
      </c>
      <c r="B16" s="12">
        <v>1685257</v>
      </c>
      <c r="C16" s="19" t="s">
        <v>95</v>
      </c>
      <c r="D16" s="13">
        <v>65</v>
      </c>
      <c r="E16" s="13" t="s">
        <v>0</v>
      </c>
      <c r="F16" s="13">
        <v>65</v>
      </c>
      <c r="G16" s="13" t="s">
        <v>5</v>
      </c>
      <c r="H16" s="10"/>
      <c r="I16" s="10"/>
      <c r="J16" s="10"/>
      <c r="K16" s="10"/>
      <c r="L16" s="13">
        <v>75</v>
      </c>
      <c r="M16" s="13" t="s">
        <v>3</v>
      </c>
      <c r="N16" s="13">
        <v>80</v>
      </c>
      <c r="O16" s="13" t="s">
        <v>1</v>
      </c>
      <c r="P16" s="13">
        <v>65</v>
      </c>
      <c r="Q16" s="13" t="s">
        <v>1</v>
      </c>
      <c r="R16" s="10">
        <f>+D16+F16+H16+J16+L16+N16+P16</f>
        <v>350</v>
      </c>
      <c r="S16" s="10">
        <f>R16*100/500</f>
        <v>70</v>
      </c>
      <c r="T16" s="10" t="s">
        <v>26</v>
      </c>
      <c r="U16" s="10" t="s">
        <v>27</v>
      </c>
    </row>
    <row r="17" spans="1:21" ht="15">
      <c r="A17" s="2">
        <f t="shared" si="0"/>
        <v>11</v>
      </c>
      <c r="B17" s="12">
        <v>1685282</v>
      </c>
      <c r="C17" s="19" t="s">
        <v>120</v>
      </c>
      <c r="D17" s="13">
        <v>80</v>
      </c>
      <c r="E17" s="13" t="s">
        <v>1</v>
      </c>
      <c r="F17" s="13"/>
      <c r="G17" s="13"/>
      <c r="H17" s="10"/>
      <c r="I17" s="10"/>
      <c r="J17" s="10">
        <v>64</v>
      </c>
      <c r="K17" s="10" t="s">
        <v>6</v>
      </c>
      <c r="L17" s="13">
        <v>59</v>
      </c>
      <c r="M17" s="13" t="s">
        <v>5</v>
      </c>
      <c r="N17" s="13">
        <v>82</v>
      </c>
      <c r="O17" s="13" t="s">
        <v>1</v>
      </c>
      <c r="P17" s="13">
        <v>60</v>
      </c>
      <c r="Q17" s="13" t="s">
        <v>3</v>
      </c>
      <c r="R17" s="10">
        <f>+D17+F17+H17+J17+L17+N17+P17</f>
        <v>345</v>
      </c>
      <c r="S17" s="10">
        <f>R17*100/500</f>
        <v>69</v>
      </c>
      <c r="T17" s="10" t="s">
        <v>26</v>
      </c>
      <c r="U17" s="10" t="s">
        <v>27</v>
      </c>
    </row>
    <row r="18" spans="1:21" ht="15">
      <c r="A18" s="2">
        <f t="shared" si="0"/>
        <v>12</v>
      </c>
      <c r="B18" s="12">
        <v>1685275</v>
      </c>
      <c r="C18" s="19" t="s">
        <v>113</v>
      </c>
      <c r="D18" s="13">
        <v>59</v>
      </c>
      <c r="E18" s="13" t="s">
        <v>5</v>
      </c>
      <c r="F18" s="10">
        <v>75</v>
      </c>
      <c r="G18" s="10" t="s">
        <v>3</v>
      </c>
      <c r="H18" s="10"/>
      <c r="I18" s="10"/>
      <c r="J18" s="13"/>
      <c r="K18" s="13"/>
      <c r="L18" s="13">
        <v>65</v>
      </c>
      <c r="M18" s="13" t="s">
        <v>0</v>
      </c>
      <c r="N18" s="13">
        <v>91</v>
      </c>
      <c r="O18" s="13" t="s">
        <v>2</v>
      </c>
      <c r="P18" s="13">
        <v>53</v>
      </c>
      <c r="Q18" s="13" t="s">
        <v>5</v>
      </c>
      <c r="R18" s="10">
        <f>+D18+F18+H18+J18+L18+N18+P18</f>
        <v>343</v>
      </c>
      <c r="S18" s="10">
        <f>R18*100/500</f>
        <v>68.6</v>
      </c>
      <c r="T18" s="10" t="s">
        <v>26</v>
      </c>
      <c r="U18" s="10" t="s">
        <v>27</v>
      </c>
    </row>
    <row r="19" spans="1:21" ht="15">
      <c r="A19" s="2">
        <f t="shared" si="0"/>
        <v>13</v>
      </c>
      <c r="B19" s="12">
        <v>1685278</v>
      </c>
      <c r="C19" s="19" t="s">
        <v>116</v>
      </c>
      <c r="D19" s="13">
        <v>73</v>
      </c>
      <c r="E19" s="13" t="s">
        <v>3</v>
      </c>
      <c r="F19" s="13">
        <v>81</v>
      </c>
      <c r="G19" s="13" t="s">
        <v>1</v>
      </c>
      <c r="H19" s="10"/>
      <c r="I19" s="10"/>
      <c r="J19" s="10"/>
      <c r="K19" s="10"/>
      <c r="L19" s="13">
        <v>61</v>
      </c>
      <c r="M19" s="13" t="s">
        <v>5</v>
      </c>
      <c r="N19" s="13">
        <v>71</v>
      </c>
      <c r="O19" s="13" t="s">
        <v>3</v>
      </c>
      <c r="P19" s="13">
        <v>53</v>
      </c>
      <c r="Q19" s="13" t="s">
        <v>5</v>
      </c>
      <c r="R19" s="10">
        <f>+D19+F19+H19+J19+L19+N19+P19</f>
        <v>339</v>
      </c>
      <c r="S19" s="10">
        <f>R19*100/500</f>
        <v>67.8</v>
      </c>
      <c r="T19" s="10" t="s">
        <v>26</v>
      </c>
      <c r="U19" s="10" t="s">
        <v>27</v>
      </c>
    </row>
    <row r="20" spans="1:21" ht="15">
      <c r="A20" s="2">
        <f t="shared" si="0"/>
        <v>14</v>
      </c>
      <c r="B20" s="12">
        <v>1685280</v>
      </c>
      <c r="C20" s="19" t="s">
        <v>118</v>
      </c>
      <c r="D20" s="13">
        <v>83</v>
      </c>
      <c r="E20" s="13" t="s">
        <v>1</v>
      </c>
      <c r="F20" s="10">
        <v>56</v>
      </c>
      <c r="G20" s="10" t="s">
        <v>6</v>
      </c>
      <c r="H20" s="13"/>
      <c r="I20" s="13"/>
      <c r="J20" s="10"/>
      <c r="K20" s="10"/>
      <c r="L20" s="13">
        <v>53</v>
      </c>
      <c r="M20" s="13" t="s">
        <v>6</v>
      </c>
      <c r="N20" s="13">
        <v>76</v>
      </c>
      <c r="O20" s="13" t="s">
        <v>1</v>
      </c>
      <c r="P20" s="13">
        <v>70</v>
      </c>
      <c r="Q20" s="13" t="s">
        <v>1</v>
      </c>
      <c r="R20" s="10">
        <f>+D20+F20+H20+J20+L20+N20+P20</f>
        <v>338</v>
      </c>
      <c r="S20" s="10">
        <f>R20*100/500</f>
        <v>67.6</v>
      </c>
      <c r="T20" s="10" t="s">
        <v>26</v>
      </c>
      <c r="U20" s="10" t="s">
        <v>27</v>
      </c>
    </row>
    <row r="21" spans="1:21" ht="15">
      <c r="A21" s="2">
        <f t="shared" si="0"/>
        <v>15</v>
      </c>
      <c r="B21" s="12">
        <v>1685259</v>
      </c>
      <c r="C21" s="19" t="s">
        <v>97</v>
      </c>
      <c r="D21" s="13">
        <v>62</v>
      </c>
      <c r="E21" s="13" t="s">
        <v>5</v>
      </c>
      <c r="F21" s="10"/>
      <c r="G21" s="10"/>
      <c r="H21" s="13"/>
      <c r="I21" s="13"/>
      <c r="J21" s="10">
        <v>71</v>
      </c>
      <c r="K21" s="10" t="s">
        <v>5</v>
      </c>
      <c r="L21" s="13">
        <v>64</v>
      </c>
      <c r="M21" s="13" t="s">
        <v>0</v>
      </c>
      <c r="N21" s="13">
        <v>63</v>
      </c>
      <c r="O21" s="13" t="s">
        <v>0</v>
      </c>
      <c r="P21" s="13">
        <v>52</v>
      </c>
      <c r="Q21" s="13" t="s">
        <v>5</v>
      </c>
      <c r="R21" s="10">
        <f>+D21+F21+H21+J21+L21+N21+P21</f>
        <v>312</v>
      </c>
      <c r="S21" s="10">
        <f>R21*100/500</f>
        <v>62.4</v>
      </c>
      <c r="T21" s="10" t="s">
        <v>26</v>
      </c>
      <c r="U21" s="10" t="s">
        <v>28</v>
      </c>
    </row>
    <row r="22" spans="1:21" ht="15">
      <c r="A22" s="2">
        <f t="shared" si="0"/>
        <v>16</v>
      </c>
      <c r="B22" s="12">
        <v>1685279</v>
      </c>
      <c r="C22" s="19" t="s">
        <v>117</v>
      </c>
      <c r="D22" s="13">
        <v>76</v>
      </c>
      <c r="E22" s="13" t="s">
        <v>3</v>
      </c>
      <c r="F22" s="13">
        <v>62</v>
      </c>
      <c r="G22" s="13" t="s">
        <v>5</v>
      </c>
      <c r="H22" s="10"/>
      <c r="I22" s="10"/>
      <c r="J22" s="10"/>
      <c r="K22" s="10"/>
      <c r="L22" s="13">
        <v>48</v>
      </c>
      <c r="M22" s="13" t="s">
        <v>6</v>
      </c>
      <c r="N22" s="13">
        <v>66</v>
      </c>
      <c r="O22" s="13" t="s">
        <v>0</v>
      </c>
      <c r="P22" s="13">
        <v>57</v>
      </c>
      <c r="Q22" s="13" t="s">
        <v>0</v>
      </c>
      <c r="R22" s="10">
        <f>+D22+F22+H22+J22+L22+N22+P22</f>
        <v>309</v>
      </c>
      <c r="S22" s="10">
        <f>R22*100/500</f>
        <v>61.8</v>
      </c>
      <c r="T22" s="10" t="s">
        <v>26</v>
      </c>
      <c r="U22" s="10" t="s">
        <v>27</v>
      </c>
    </row>
    <row r="23" spans="1:21" ht="15">
      <c r="A23" s="2">
        <f t="shared" si="0"/>
        <v>17</v>
      </c>
      <c r="B23" s="12">
        <v>1685266</v>
      </c>
      <c r="C23" s="19" t="s">
        <v>104</v>
      </c>
      <c r="D23" s="13">
        <v>75</v>
      </c>
      <c r="E23" s="13" t="s">
        <v>3</v>
      </c>
      <c r="F23" s="10">
        <v>68</v>
      </c>
      <c r="G23" s="10" t="s">
        <v>0</v>
      </c>
      <c r="H23" s="13"/>
      <c r="I23" s="13"/>
      <c r="J23" s="10"/>
      <c r="K23" s="10"/>
      <c r="L23" s="13">
        <v>58</v>
      </c>
      <c r="M23" s="13" t="s">
        <v>5</v>
      </c>
      <c r="N23" s="13">
        <v>64</v>
      </c>
      <c r="O23" s="13" t="s">
        <v>0</v>
      </c>
      <c r="P23" s="13">
        <v>44</v>
      </c>
      <c r="Q23" s="13" t="s">
        <v>7</v>
      </c>
      <c r="R23" s="10">
        <f>+D23+F23+H23+J23+L23+N23+P23</f>
        <v>309</v>
      </c>
      <c r="S23" s="10">
        <f>R23*100/500</f>
        <v>61.8</v>
      </c>
      <c r="T23" s="40" t="s">
        <v>50</v>
      </c>
      <c r="U23" s="40" t="s">
        <v>50</v>
      </c>
    </row>
    <row r="24" spans="1:21" ht="15">
      <c r="A24" s="2">
        <f t="shared" si="0"/>
        <v>18</v>
      </c>
      <c r="B24" s="12">
        <v>1685283</v>
      </c>
      <c r="C24" s="19" t="s">
        <v>121</v>
      </c>
      <c r="D24" s="13">
        <v>68</v>
      </c>
      <c r="E24" s="13" t="s">
        <v>0</v>
      </c>
      <c r="F24" s="13"/>
      <c r="G24" s="13"/>
      <c r="H24" s="10">
        <v>59</v>
      </c>
      <c r="I24" s="10" t="s">
        <v>0</v>
      </c>
      <c r="J24" s="10"/>
      <c r="K24" s="10"/>
      <c r="L24" s="13">
        <v>59</v>
      </c>
      <c r="M24" s="13" t="s">
        <v>5</v>
      </c>
      <c r="N24" s="13">
        <v>60</v>
      </c>
      <c r="O24" s="13" t="s">
        <v>0</v>
      </c>
      <c r="P24" s="13">
        <v>62</v>
      </c>
      <c r="Q24" s="13" t="s">
        <v>3</v>
      </c>
      <c r="R24" s="10">
        <f>+D24+F24+H24+J24+L24+N24+P24</f>
        <v>308</v>
      </c>
      <c r="S24" s="10">
        <f>R24*100/500</f>
        <v>61.6</v>
      </c>
      <c r="T24" s="10" t="s">
        <v>26</v>
      </c>
      <c r="U24" s="10" t="s">
        <v>27</v>
      </c>
    </row>
    <row r="25" spans="1:21" ht="15">
      <c r="A25" s="2">
        <f aca="true" t="shared" si="1" ref="A25:A38">+A24+1</f>
        <v>19</v>
      </c>
      <c r="B25" s="12">
        <v>1685284</v>
      </c>
      <c r="C25" s="19" t="s">
        <v>122</v>
      </c>
      <c r="D25" s="13">
        <v>62</v>
      </c>
      <c r="E25" s="13" t="s">
        <v>5</v>
      </c>
      <c r="F25" s="13"/>
      <c r="G25" s="13"/>
      <c r="H25" s="10"/>
      <c r="I25" s="10"/>
      <c r="J25" s="10">
        <v>70</v>
      </c>
      <c r="K25" s="10" t="s">
        <v>5</v>
      </c>
      <c r="L25" s="13">
        <v>59</v>
      </c>
      <c r="M25" s="13" t="s">
        <v>5</v>
      </c>
      <c r="N25" s="13">
        <v>67</v>
      </c>
      <c r="O25" s="13" t="s">
        <v>3</v>
      </c>
      <c r="P25" s="13">
        <v>48</v>
      </c>
      <c r="Q25" s="13" t="s">
        <v>6</v>
      </c>
      <c r="R25" s="10">
        <f>+D25+F25+H25+J25+L25+N25+P25</f>
        <v>306</v>
      </c>
      <c r="S25" s="10">
        <f>R25*100/500</f>
        <v>61.2</v>
      </c>
      <c r="T25" s="10" t="s">
        <v>26</v>
      </c>
      <c r="U25" s="10" t="s">
        <v>28</v>
      </c>
    </row>
    <row r="26" spans="1:21" ht="15">
      <c r="A26" s="2">
        <f t="shared" si="1"/>
        <v>20</v>
      </c>
      <c r="B26" s="12">
        <v>1685267</v>
      </c>
      <c r="C26" s="19" t="s">
        <v>105</v>
      </c>
      <c r="D26" s="13">
        <v>58</v>
      </c>
      <c r="E26" s="13" t="s">
        <v>5</v>
      </c>
      <c r="F26" s="10">
        <v>87</v>
      </c>
      <c r="G26" s="10" t="s">
        <v>2</v>
      </c>
      <c r="H26" s="13"/>
      <c r="I26" s="13"/>
      <c r="J26" s="10"/>
      <c r="K26" s="10"/>
      <c r="L26" s="13">
        <v>54</v>
      </c>
      <c r="M26" s="13" t="s">
        <v>5</v>
      </c>
      <c r="N26" s="13">
        <v>65</v>
      </c>
      <c r="O26" s="13" t="s">
        <v>0</v>
      </c>
      <c r="P26" s="13">
        <v>41</v>
      </c>
      <c r="Q26" s="13" t="s">
        <v>7</v>
      </c>
      <c r="R26" s="10">
        <f>+D26+F26+H26+J26+L26+N26+P26</f>
        <v>305</v>
      </c>
      <c r="S26" s="10">
        <f>R26*100/500</f>
        <v>61</v>
      </c>
      <c r="T26" s="40" t="s">
        <v>50</v>
      </c>
      <c r="U26" s="40" t="s">
        <v>50</v>
      </c>
    </row>
    <row r="27" spans="1:21" ht="15">
      <c r="A27" s="2">
        <f t="shared" si="1"/>
        <v>21</v>
      </c>
      <c r="B27" s="12">
        <v>1685265</v>
      </c>
      <c r="C27" s="19" t="s">
        <v>103</v>
      </c>
      <c r="D27" s="13">
        <v>60</v>
      </c>
      <c r="E27" s="13" t="s">
        <v>5</v>
      </c>
      <c r="F27" s="13"/>
      <c r="G27" s="13"/>
      <c r="H27" s="10">
        <v>54</v>
      </c>
      <c r="I27" s="10" t="s">
        <v>5</v>
      </c>
      <c r="J27" s="10"/>
      <c r="K27" s="10"/>
      <c r="L27" s="13">
        <v>71</v>
      </c>
      <c r="M27" s="13" t="s">
        <v>3</v>
      </c>
      <c r="N27" s="13">
        <v>65</v>
      </c>
      <c r="O27" s="13" t="s">
        <v>0</v>
      </c>
      <c r="P27" s="13">
        <v>52</v>
      </c>
      <c r="Q27" s="13" t="s">
        <v>5</v>
      </c>
      <c r="R27" s="10">
        <f>+D27+F27+H27+J27+L27+N27+P27</f>
        <v>302</v>
      </c>
      <c r="S27" s="10">
        <f>R27*100/500</f>
        <v>60.4</v>
      </c>
      <c r="T27" s="10" t="s">
        <v>26</v>
      </c>
      <c r="U27" s="10" t="s">
        <v>28</v>
      </c>
    </row>
    <row r="28" spans="1:21" ht="15">
      <c r="A28" s="2">
        <f t="shared" si="1"/>
        <v>22</v>
      </c>
      <c r="B28" s="12">
        <v>1685272</v>
      </c>
      <c r="C28" s="19" t="s">
        <v>110</v>
      </c>
      <c r="D28" s="13">
        <v>59</v>
      </c>
      <c r="E28" s="13" t="s">
        <v>5</v>
      </c>
      <c r="F28" s="13">
        <v>57</v>
      </c>
      <c r="G28" s="13" t="s">
        <v>6</v>
      </c>
      <c r="H28" s="10"/>
      <c r="I28" s="10"/>
      <c r="J28" s="10"/>
      <c r="K28" s="10"/>
      <c r="L28" s="13">
        <v>64</v>
      </c>
      <c r="M28" s="13" t="s">
        <v>0</v>
      </c>
      <c r="N28" s="13">
        <v>58</v>
      </c>
      <c r="O28" s="13" t="s">
        <v>5</v>
      </c>
      <c r="P28" s="13">
        <v>53</v>
      </c>
      <c r="Q28" s="13" t="s">
        <v>5</v>
      </c>
      <c r="R28" s="10">
        <f>+D28+F28+H28+J28+L28+N28+P28</f>
        <v>291</v>
      </c>
      <c r="S28" s="10">
        <f>R28*100/500</f>
        <v>58.2</v>
      </c>
      <c r="T28" s="10" t="s">
        <v>26</v>
      </c>
      <c r="U28" s="10" t="s">
        <v>27</v>
      </c>
    </row>
    <row r="29" spans="1:21" ht="15">
      <c r="A29" s="2">
        <f t="shared" si="1"/>
        <v>23</v>
      </c>
      <c r="B29" s="12">
        <v>1685277</v>
      </c>
      <c r="C29" s="19" t="s">
        <v>115</v>
      </c>
      <c r="D29" s="13">
        <v>62</v>
      </c>
      <c r="E29" s="13" t="s">
        <v>5</v>
      </c>
      <c r="F29" s="13">
        <v>80</v>
      </c>
      <c r="G29" s="13" t="s">
        <v>1</v>
      </c>
      <c r="H29" s="10"/>
      <c r="I29" s="10"/>
      <c r="J29" s="10"/>
      <c r="K29" s="10"/>
      <c r="L29" s="13">
        <v>44</v>
      </c>
      <c r="M29" s="13" t="s">
        <v>7</v>
      </c>
      <c r="N29" s="13">
        <v>58</v>
      </c>
      <c r="O29" s="13" t="s">
        <v>5</v>
      </c>
      <c r="P29" s="13">
        <v>44</v>
      </c>
      <c r="Q29" s="13" t="s">
        <v>7</v>
      </c>
      <c r="R29" s="10">
        <f>+D29+F29+H29+J29+L29+N29+P29</f>
        <v>288</v>
      </c>
      <c r="S29" s="10">
        <f>R29*100/500</f>
        <v>57.6</v>
      </c>
      <c r="T29" s="10" t="s">
        <v>26</v>
      </c>
      <c r="U29" s="10" t="s">
        <v>28</v>
      </c>
    </row>
    <row r="30" spans="1:21" ht="15">
      <c r="A30" s="2">
        <f t="shared" si="1"/>
        <v>24</v>
      </c>
      <c r="B30" s="12">
        <v>1685264</v>
      </c>
      <c r="C30" s="19" t="s">
        <v>102</v>
      </c>
      <c r="D30" s="13">
        <v>64</v>
      </c>
      <c r="E30" s="13" t="s">
        <v>5</v>
      </c>
      <c r="F30" s="13"/>
      <c r="G30" s="13"/>
      <c r="H30" s="10">
        <v>42</v>
      </c>
      <c r="I30" s="10" t="s">
        <v>6</v>
      </c>
      <c r="J30" s="10"/>
      <c r="K30" s="10"/>
      <c r="L30" s="13">
        <v>54</v>
      </c>
      <c r="M30" s="13" t="s">
        <v>5</v>
      </c>
      <c r="N30" s="13">
        <v>67</v>
      </c>
      <c r="O30" s="13" t="s">
        <v>3</v>
      </c>
      <c r="P30" s="13">
        <v>59</v>
      </c>
      <c r="Q30" s="13" t="s">
        <v>3</v>
      </c>
      <c r="R30" s="10">
        <f>+D30+F30+H30+J30+L30+N30+P30</f>
        <v>286</v>
      </c>
      <c r="S30" s="10">
        <f>R30*100/500</f>
        <v>57.2</v>
      </c>
      <c r="T30" s="10" t="s">
        <v>26</v>
      </c>
      <c r="U30" s="10" t="s">
        <v>27</v>
      </c>
    </row>
    <row r="31" spans="1:21" ht="15">
      <c r="A31" s="2">
        <f t="shared" si="1"/>
        <v>25</v>
      </c>
      <c r="B31" s="12">
        <v>1685261</v>
      </c>
      <c r="C31" s="19" t="s">
        <v>99</v>
      </c>
      <c r="D31" s="13">
        <v>52</v>
      </c>
      <c r="E31" s="13" t="s">
        <v>6</v>
      </c>
      <c r="F31" s="10">
        <v>60</v>
      </c>
      <c r="G31" s="10" t="s">
        <v>5</v>
      </c>
      <c r="H31" s="13"/>
      <c r="I31" s="13"/>
      <c r="J31" s="10"/>
      <c r="K31" s="10"/>
      <c r="L31" s="13">
        <v>42</v>
      </c>
      <c r="M31" s="13" t="s">
        <v>7</v>
      </c>
      <c r="N31" s="13">
        <v>62</v>
      </c>
      <c r="O31" s="13" t="s">
        <v>0</v>
      </c>
      <c r="P31" s="13">
        <v>42</v>
      </c>
      <c r="Q31" s="13" t="s">
        <v>7</v>
      </c>
      <c r="R31" s="10">
        <f>+D31+F31+H31+J31+L31+N31+P31</f>
        <v>258</v>
      </c>
      <c r="S31" s="10">
        <f>R31*100/500</f>
        <v>51.6</v>
      </c>
      <c r="T31" s="10" t="s">
        <v>26</v>
      </c>
      <c r="U31" s="10" t="s">
        <v>40</v>
      </c>
    </row>
    <row r="32" spans="1:21" ht="15">
      <c r="A32" s="2">
        <f t="shared" si="1"/>
        <v>26</v>
      </c>
      <c r="B32" s="12">
        <v>1685274</v>
      </c>
      <c r="C32" s="19" t="s">
        <v>112</v>
      </c>
      <c r="D32" s="13">
        <v>54</v>
      </c>
      <c r="E32" s="13" t="s">
        <v>6</v>
      </c>
      <c r="F32" s="13">
        <v>46</v>
      </c>
      <c r="G32" s="13" t="s">
        <v>7</v>
      </c>
      <c r="H32" s="10"/>
      <c r="I32" s="10"/>
      <c r="J32" s="10"/>
      <c r="K32" s="10"/>
      <c r="L32" s="13">
        <v>42</v>
      </c>
      <c r="M32" s="13" t="s">
        <v>7</v>
      </c>
      <c r="N32" s="13">
        <v>66</v>
      </c>
      <c r="O32" s="13" t="s">
        <v>0</v>
      </c>
      <c r="P32" s="13">
        <v>46</v>
      </c>
      <c r="Q32" s="13" t="s">
        <v>6</v>
      </c>
      <c r="R32" s="10">
        <f>+D32+F32+H32+J32+L32+N32+P32</f>
        <v>254</v>
      </c>
      <c r="S32" s="10">
        <f>R32*100/500</f>
        <v>50.8</v>
      </c>
      <c r="T32" s="10" t="s">
        <v>26</v>
      </c>
      <c r="U32" s="10" t="s">
        <v>28</v>
      </c>
    </row>
    <row r="33" spans="1:21" ht="15">
      <c r="A33" s="2">
        <f t="shared" si="1"/>
        <v>27</v>
      </c>
      <c r="B33" s="12">
        <v>1685263</v>
      </c>
      <c r="C33" s="19" t="s">
        <v>101</v>
      </c>
      <c r="D33" s="13">
        <v>58</v>
      </c>
      <c r="E33" s="13" t="s">
        <v>5</v>
      </c>
      <c r="F33" s="13">
        <v>53</v>
      </c>
      <c r="G33" s="13" t="s">
        <v>6</v>
      </c>
      <c r="H33" s="10"/>
      <c r="I33" s="10"/>
      <c r="J33" s="10"/>
      <c r="K33" s="10"/>
      <c r="L33" s="39">
        <v>34</v>
      </c>
      <c r="M33" s="39" t="s">
        <v>41</v>
      </c>
      <c r="N33" s="13">
        <v>52</v>
      </c>
      <c r="O33" s="13" t="s">
        <v>6</v>
      </c>
      <c r="P33" s="13">
        <v>54</v>
      </c>
      <c r="Q33" s="13" t="s">
        <v>5</v>
      </c>
      <c r="R33" s="10">
        <f>+D33+F33+H33+J33+L33+N33+P33</f>
        <v>251</v>
      </c>
      <c r="S33" s="10">
        <f>R33*100/500</f>
        <v>50.2</v>
      </c>
      <c r="T33" s="10" t="s">
        <v>26</v>
      </c>
      <c r="U33" s="10" t="s">
        <v>27</v>
      </c>
    </row>
    <row r="34" spans="1:21" ht="15">
      <c r="A34" s="2">
        <f t="shared" si="1"/>
        <v>28</v>
      </c>
      <c r="B34" s="12">
        <v>1685271</v>
      </c>
      <c r="C34" s="19" t="s">
        <v>109</v>
      </c>
      <c r="D34" s="13">
        <v>44</v>
      </c>
      <c r="E34" s="13" t="s">
        <v>7</v>
      </c>
      <c r="F34" s="10">
        <v>49</v>
      </c>
      <c r="G34" s="10" t="s">
        <v>6</v>
      </c>
      <c r="H34" s="10"/>
      <c r="I34" s="10"/>
      <c r="J34" s="13"/>
      <c r="K34" s="13"/>
      <c r="L34" s="13">
        <v>44</v>
      </c>
      <c r="M34" s="13" t="s">
        <v>7</v>
      </c>
      <c r="N34" s="13">
        <v>60</v>
      </c>
      <c r="O34" s="13" t="s">
        <v>0</v>
      </c>
      <c r="P34" s="13">
        <v>53</v>
      </c>
      <c r="Q34" s="13" t="s">
        <v>5</v>
      </c>
      <c r="R34" s="10">
        <f>+D34+F34+H34+J34+L34+N34+P34</f>
        <v>250</v>
      </c>
      <c r="S34" s="10">
        <f>R34*100/500</f>
        <v>50</v>
      </c>
      <c r="T34" s="10" t="s">
        <v>26</v>
      </c>
      <c r="U34" s="10" t="s">
        <v>27</v>
      </c>
    </row>
    <row r="35" spans="1:21" ht="15">
      <c r="A35" s="2">
        <f t="shared" si="1"/>
        <v>29</v>
      </c>
      <c r="B35" s="12">
        <v>1685281</v>
      </c>
      <c r="C35" s="19" t="s">
        <v>119</v>
      </c>
      <c r="D35" s="13">
        <v>37</v>
      </c>
      <c r="E35" s="13" t="s">
        <v>7</v>
      </c>
      <c r="F35" s="13">
        <v>44</v>
      </c>
      <c r="G35" s="13" t="s">
        <v>7</v>
      </c>
      <c r="H35" s="10"/>
      <c r="I35" s="10"/>
      <c r="J35" s="10"/>
      <c r="K35" s="10"/>
      <c r="L35" s="13">
        <v>45</v>
      </c>
      <c r="M35" s="13" t="s">
        <v>7</v>
      </c>
      <c r="N35" s="13">
        <v>54</v>
      </c>
      <c r="O35" s="13" t="s">
        <v>6</v>
      </c>
      <c r="P35" s="13">
        <v>59</v>
      </c>
      <c r="Q35" s="13" t="s">
        <v>3</v>
      </c>
      <c r="R35" s="10">
        <f>+D35+F35+H35+J35+L35+N35+P35</f>
        <v>239</v>
      </c>
      <c r="S35" s="10">
        <f>R35*100/500</f>
        <v>47.8</v>
      </c>
      <c r="T35" s="10" t="s">
        <v>26</v>
      </c>
      <c r="U35" s="10" t="s">
        <v>27</v>
      </c>
    </row>
    <row r="36" spans="1:21" ht="15">
      <c r="A36" s="2">
        <f t="shared" si="1"/>
        <v>30</v>
      </c>
      <c r="B36" s="12">
        <v>1685285</v>
      </c>
      <c r="C36" s="19" t="s">
        <v>123</v>
      </c>
      <c r="D36" s="13">
        <v>52</v>
      </c>
      <c r="E36" s="13" t="s">
        <v>6</v>
      </c>
      <c r="F36" s="13">
        <v>53</v>
      </c>
      <c r="G36" s="13" t="s">
        <v>6</v>
      </c>
      <c r="H36" s="10"/>
      <c r="I36" s="10"/>
      <c r="J36" s="10"/>
      <c r="K36" s="10"/>
      <c r="L36" s="13">
        <v>42</v>
      </c>
      <c r="M36" s="13" t="s">
        <v>7</v>
      </c>
      <c r="N36" s="13">
        <v>49</v>
      </c>
      <c r="O36" s="13" t="s">
        <v>6</v>
      </c>
      <c r="P36" s="39">
        <v>25</v>
      </c>
      <c r="Q36" s="39" t="s">
        <v>41</v>
      </c>
      <c r="R36" s="10">
        <f>+D36+F36+H36+J36+L36+N36+P36</f>
        <v>221</v>
      </c>
      <c r="S36" s="10">
        <f>R36*100/500</f>
        <v>44.2</v>
      </c>
      <c r="T36" s="40" t="s">
        <v>50</v>
      </c>
      <c r="U36" s="40" t="s">
        <v>50</v>
      </c>
    </row>
    <row r="37" spans="1:21" ht="15">
      <c r="A37" s="2">
        <f t="shared" si="1"/>
        <v>31</v>
      </c>
      <c r="B37" s="12">
        <v>1685258</v>
      </c>
      <c r="C37" s="19" t="s">
        <v>96</v>
      </c>
      <c r="D37" s="13">
        <v>36</v>
      </c>
      <c r="E37" s="13" t="s">
        <v>7</v>
      </c>
      <c r="F37" s="13">
        <v>40</v>
      </c>
      <c r="G37" s="13" t="s">
        <v>7</v>
      </c>
      <c r="H37" s="10"/>
      <c r="I37" s="10"/>
      <c r="J37" s="10"/>
      <c r="K37" s="10"/>
      <c r="L37" s="13">
        <v>45</v>
      </c>
      <c r="M37" s="13" t="s">
        <v>7</v>
      </c>
      <c r="N37" s="13">
        <v>51</v>
      </c>
      <c r="O37" s="13" t="s">
        <v>6</v>
      </c>
      <c r="P37" s="13">
        <v>47</v>
      </c>
      <c r="Q37" s="13" t="s">
        <v>6</v>
      </c>
      <c r="R37" s="10">
        <f>+D37+F37+H37+J37+L37+N37+P37</f>
        <v>219</v>
      </c>
      <c r="S37" s="10">
        <f>R37*100/500</f>
        <v>43.8</v>
      </c>
      <c r="T37" s="10" t="s">
        <v>26</v>
      </c>
      <c r="U37" s="10" t="s">
        <v>28</v>
      </c>
    </row>
    <row r="38" spans="1:21" ht="15">
      <c r="A38" s="2">
        <f t="shared" si="1"/>
        <v>32</v>
      </c>
      <c r="B38" s="12">
        <v>1685262</v>
      </c>
      <c r="C38" s="19" t="s">
        <v>100</v>
      </c>
      <c r="D38" s="13">
        <v>41</v>
      </c>
      <c r="E38" s="13" t="s">
        <v>7</v>
      </c>
      <c r="F38" s="13">
        <v>48</v>
      </c>
      <c r="G38" s="13" t="s">
        <v>6</v>
      </c>
      <c r="H38" s="10"/>
      <c r="I38" s="10"/>
      <c r="J38" s="10"/>
      <c r="K38" s="10"/>
      <c r="L38" s="13">
        <v>42</v>
      </c>
      <c r="M38" s="13" t="s">
        <v>7</v>
      </c>
      <c r="N38" s="13">
        <v>40</v>
      </c>
      <c r="O38" s="13" t="s">
        <v>7</v>
      </c>
      <c r="P38" s="39">
        <v>27</v>
      </c>
      <c r="Q38" s="39" t="s">
        <v>41</v>
      </c>
      <c r="R38" s="10">
        <f>+D38+F38+H38+J38+L38+N38+P38</f>
        <v>198</v>
      </c>
      <c r="S38" s="10">
        <f>R38*100/500</f>
        <v>39.6</v>
      </c>
      <c r="T38" s="10" t="s">
        <v>26</v>
      </c>
      <c r="U38" s="10" t="s">
        <v>40</v>
      </c>
    </row>
    <row r="39" spans="2:21" ht="15">
      <c r="B39" s="14"/>
      <c r="C39" s="15" t="s">
        <v>49</v>
      </c>
      <c r="D39" s="16">
        <f>SUM(D7:D38)</f>
        <v>2045</v>
      </c>
      <c r="F39" s="16">
        <f>SUM(F7:F38)</f>
        <v>1356</v>
      </c>
      <c r="G39" s="16"/>
      <c r="H39" s="16">
        <f>SUM(H7:H38)</f>
        <v>363</v>
      </c>
      <c r="I39" s="16"/>
      <c r="J39" s="16">
        <f>SUM(J7:J38)</f>
        <v>381</v>
      </c>
      <c r="K39" s="16"/>
      <c r="L39" s="16">
        <f>SUM(L7:L38)</f>
        <v>1971</v>
      </c>
      <c r="M39" s="16"/>
      <c r="N39" s="16">
        <f>SUM(N7:N38)</f>
        <v>2261</v>
      </c>
      <c r="O39" s="16"/>
      <c r="P39" s="16">
        <f>SUM(P7:P38)</f>
        <v>1804</v>
      </c>
      <c r="Q39" s="16"/>
      <c r="R39" s="16"/>
      <c r="S39" s="16"/>
      <c r="T39" s="16"/>
      <c r="U39" s="16"/>
    </row>
    <row r="40" spans="2:21" ht="15">
      <c r="B40" s="14"/>
      <c r="C40" s="15"/>
      <c r="D40" s="16">
        <f>+D39/32</f>
        <v>63.90625</v>
      </c>
      <c r="E40" s="16"/>
      <c r="F40" s="16">
        <f>+F39/21</f>
        <v>64.57142857142857</v>
      </c>
      <c r="G40" s="16"/>
      <c r="H40" s="16">
        <f>+H39/6</f>
        <v>60.5</v>
      </c>
      <c r="I40" s="16"/>
      <c r="J40" s="16">
        <f>+J39/5</f>
        <v>76.2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2:21" ht="15">
      <c r="B41" s="14"/>
      <c r="C41" s="15" t="s">
        <v>42</v>
      </c>
      <c r="D41" s="16">
        <f>+Science!D46</f>
        <v>3124</v>
      </c>
      <c r="E41" s="16"/>
      <c r="F41" s="16">
        <f>+Science!F46</f>
        <v>1748</v>
      </c>
      <c r="G41" s="16"/>
      <c r="H41" s="16">
        <f>+Science!L46</f>
        <v>2500</v>
      </c>
      <c r="I41" s="16"/>
      <c r="J41" s="16">
        <f>+Science!H46</f>
        <v>1368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2:21" ht="15">
      <c r="B42" s="14"/>
      <c r="C42" s="15" t="s">
        <v>47</v>
      </c>
      <c r="D42" s="16">
        <f>+D39+D41</f>
        <v>5169</v>
      </c>
      <c r="E42" s="16"/>
      <c r="F42" s="16">
        <f>+F39+F41</f>
        <v>3104</v>
      </c>
      <c r="G42" s="16"/>
      <c r="H42" s="16">
        <f>+H39+H41</f>
        <v>2863</v>
      </c>
      <c r="I42" s="16"/>
      <c r="J42" s="16">
        <f>+J39+J41</f>
        <v>1749</v>
      </c>
      <c r="K42" s="16"/>
      <c r="L42" s="16">
        <f>+L39</f>
        <v>1971</v>
      </c>
      <c r="M42" s="16"/>
      <c r="N42" s="16">
        <f>+N39</f>
        <v>2261</v>
      </c>
      <c r="O42" s="16"/>
      <c r="P42" s="16">
        <f>+P39</f>
        <v>1804</v>
      </c>
      <c r="Q42" s="16"/>
      <c r="R42" s="16">
        <f>SUM(R7:R41)</f>
        <v>10181</v>
      </c>
      <c r="S42" s="16"/>
      <c r="T42" s="16"/>
      <c r="U42" s="16"/>
    </row>
    <row r="43" spans="2:21" ht="15">
      <c r="B43" s="14"/>
      <c r="C43" s="15"/>
      <c r="D43" s="41">
        <f>+D42/72</f>
        <v>71.79166666666667</v>
      </c>
      <c r="E43" s="41"/>
      <c r="F43" s="41">
        <f>+F42/44</f>
        <v>70.54545454545455</v>
      </c>
      <c r="G43" s="41"/>
      <c r="H43" s="41">
        <f>+H42/43</f>
        <v>66.5813953488372</v>
      </c>
      <c r="I43" s="41"/>
      <c r="J43" s="41">
        <f>+J42/22</f>
        <v>79.5</v>
      </c>
      <c r="K43" s="41"/>
      <c r="L43" s="41">
        <f>+L42/32</f>
        <v>61.59375</v>
      </c>
      <c r="M43" s="41"/>
      <c r="N43" s="41">
        <f>+N42/32</f>
        <v>70.65625</v>
      </c>
      <c r="O43" s="41"/>
      <c r="P43" s="41">
        <f>+P42/32</f>
        <v>56.375</v>
      </c>
      <c r="Q43" s="41"/>
      <c r="R43" s="41">
        <f>+R42/32</f>
        <v>318.15625</v>
      </c>
      <c r="S43" s="16"/>
      <c r="T43" s="16"/>
      <c r="U43" s="16"/>
    </row>
    <row r="44" spans="2:21" ht="15">
      <c r="B44" s="14"/>
      <c r="C44" s="15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>
        <f>+R43/5</f>
        <v>63.63125</v>
      </c>
      <c r="S44" s="16"/>
      <c r="T44" s="16"/>
      <c r="U44" s="16"/>
    </row>
    <row r="45" spans="2:21" ht="15">
      <c r="B45" s="4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ht="15">
      <c r="B46" s="17" t="s">
        <v>29</v>
      </c>
      <c r="C46" s="17"/>
      <c r="D46" s="17"/>
      <c r="E46" s="1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ht="15">
      <c r="B47" s="10">
        <v>1</v>
      </c>
      <c r="C47" s="19" t="s">
        <v>107</v>
      </c>
      <c r="D47" s="10">
        <v>91.6</v>
      </c>
      <c r="E47" s="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f>+Science!R46+'Comm (2)'!R42</f>
        <v>25001</v>
      </c>
      <c r="S47" s="8"/>
      <c r="T47" s="8"/>
      <c r="U47" s="8"/>
    </row>
    <row r="48" spans="2:21" ht="15">
      <c r="B48" s="10">
        <v>2</v>
      </c>
      <c r="C48" s="19" t="s">
        <v>124</v>
      </c>
      <c r="D48" s="10">
        <v>84.2</v>
      </c>
      <c r="E48" s="3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f>+R47/72</f>
        <v>347.2361111111111</v>
      </c>
      <c r="S48" s="8"/>
      <c r="T48" s="8"/>
      <c r="U48" s="8"/>
    </row>
    <row r="49" spans="2:21" ht="15">
      <c r="B49" s="10">
        <v>3</v>
      </c>
      <c r="C49" s="19" t="s">
        <v>94</v>
      </c>
      <c r="D49" s="10">
        <v>82.6</v>
      </c>
      <c r="E49" s="3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f>+R48/5</f>
        <v>69.44722222222222</v>
      </c>
      <c r="S49" s="8"/>
      <c r="T49" s="8"/>
      <c r="U49" s="8"/>
    </row>
    <row r="50" spans="2:21" ht="15">
      <c r="B50" s="16"/>
      <c r="C50" s="20"/>
      <c r="D50" s="16"/>
      <c r="E50" s="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13" ht="15">
      <c r="B51" s="21"/>
      <c r="C51" s="21"/>
      <c r="D51" s="22" t="s">
        <v>15</v>
      </c>
      <c r="E51" s="22" t="s">
        <v>44</v>
      </c>
      <c r="F51" s="2" t="s">
        <v>17</v>
      </c>
      <c r="G51" s="2" t="s">
        <v>18</v>
      </c>
      <c r="H51" s="11" t="s">
        <v>45</v>
      </c>
      <c r="I51" s="2" t="s">
        <v>20</v>
      </c>
      <c r="J51" s="2" t="s">
        <v>21</v>
      </c>
      <c r="K51" s="2" t="s">
        <v>36</v>
      </c>
      <c r="L51" s="2" t="s">
        <v>46</v>
      </c>
      <c r="M51" s="2" t="s">
        <v>38</v>
      </c>
    </row>
    <row r="52" spans="3:10" ht="15">
      <c r="C52" s="5" t="s">
        <v>42</v>
      </c>
      <c r="D52" s="2">
        <v>40</v>
      </c>
      <c r="E52" s="2">
        <v>23</v>
      </c>
      <c r="F52" s="2">
        <v>17</v>
      </c>
      <c r="G52" s="2">
        <v>3</v>
      </c>
      <c r="H52" s="2">
        <v>37</v>
      </c>
      <c r="I52" s="2">
        <v>40</v>
      </c>
      <c r="J52" s="2">
        <v>40</v>
      </c>
    </row>
    <row r="53" spans="3:13" ht="15">
      <c r="C53" s="5" t="s">
        <v>43</v>
      </c>
      <c r="D53" s="2">
        <v>32</v>
      </c>
      <c r="E53" s="2">
        <v>21</v>
      </c>
      <c r="F53" s="2">
        <v>5</v>
      </c>
      <c r="H53" s="2">
        <v>6</v>
      </c>
      <c r="K53" s="2">
        <v>32</v>
      </c>
      <c r="L53" s="2">
        <v>32</v>
      </c>
      <c r="M53" s="2">
        <v>32</v>
      </c>
    </row>
    <row r="54" spans="3:8" ht="15">
      <c r="C54" s="5" t="s">
        <v>47</v>
      </c>
      <c r="D54" s="2">
        <f>SUM(D52:D53)</f>
        <v>72</v>
      </c>
      <c r="E54" s="2">
        <f aca="true" t="shared" si="2" ref="E54:F54">SUM(E52:E53)</f>
        <v>44</v>
      </c>
      <c r="F54" s="2">
        <f t="shared" si="2"/>
        <v>22</v>
      </c>
      <c r="H54" s="2">
        <f>SUM(H52:H53)</f>
        <v>43</v>
      </c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U54"/>
  <sheetViews>
    <sheetView workbookViewId="0" topLeftCell="A1">
      <pane xSplit="11" ySplit="14" topLeftCell="L24" activePane="bottomRight" state="frozen"/>
      <selection pane="topRight" activeCell="L1" sqref="L1"/>
      <selection pane="bottomLeft" activeCell="A15" sqref="A15"/>
      <selection pane="bottomRight" activeCell="C33" sqref="C33"/>
    </sheetView>
  </sheetViews>
  <sheetFormatPr defaultColWidth="9.140625" defaultRowHeight="15"/>
  <cols>
    <col min="1" max="1" width="9.140625" style="43" customWidth="1"/>
    <col min="2" max="2" width="9.140625" style="5" customWidth="1"/>
    <col min="3" max="3" width="26.8515625" style="5" customWidth="1"/>
    <col min="4" max="4" width="7.7109375" style="43" customWidth="1"/>
    <col min="5" max="5" width="6.28125" style="43" customWidth="1"/>
    <col min="6" max="6" width="7.421875" style="43" customWidth="1"/>
    <col min="7" max="7" width="6.421875" style="43" customWidth="1"/>
    <col min="8" max="8" width="7.00390625" style="43" customWidth="1"/>
    <col min="9" max="9" width="6.7109375" style="43" customWidth="1"/>
    <col min="10" max="10" width="6.421875" style="43" customWidth="1"/>
    <col min="11" max="11" width="7.421875" style="43" customWidth="1"/>
    <col min="12" max="12" width="6.8515625" style="43" customWidth="1"/>
    <col min="13" max="13" width="7.140625" style="43" customWidth="1"/>
    <col min="14" max="14" width="6.28125" style="43" customWidth="1"/>
    <col min="15" max="15" width="6.421875" style="43" customWidth="1"/>
    <col min="16" max="16" width="7.28125" style="43" customWidth="1"/>
    <col min="17" max="17" width="6.7109375" style="43" customWidth="1"/>
    <col min="18" max="21" width="9.140625" style="43" customWidth="1"/>
    <col min="22" max="16384" width="9.140625" style="3" customWidth="1"/>
  </cols>
  <sheetData>
    <row r="2" spans="2:21" ht="15">
      <c r="B2" s="67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5">
      <c r="B3" s="68" t="s">
        <v>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2:21" ht="15">
      <c r="B4" s="68" t="s">
        <v>51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ht="15">
      <c r="B5" s="4"/>
      <c r="D5" s="44">
        <v>301</v>
      </c>
      <c r="E5" s="44">
        <v>301</v>
      </c>
      <c r="F5" s="44">
        <v>302</v>
      </c>
      <c r="G5" s="44">
        <v>302</v>
      </c>
      <c r="H5" s="7" t="s">
        <v>11</v>
      </c>
      <c r="I5" s="7" t="s">
        <v>11</v>
      </c>
      <c r="J5" s="7" t="s">
        <v>9</v>
      </c>
      <c r="K5" s="7" t="s">
        <v>9</v>
      </c>
      <c r="L5" s="7" t="s">
        <v>32</v>
      </c>
      <c r="M5" s="7" t="s">
        <v>32</v>
      </c>
      <c r="N5" s="7" t="s">
        <v>33</v>
      </c>
      <c r="O5" s="7" t="s">
        <v>33</v>
      </c>
      <c r="P5" s="7" t="s">
        <v>34</v>
      </c>
      <c r="Q5" s="7" t="s">
        <v>34</v>
      </c>
      <c r="R5" s="8"/>
      <c r="S5" s="8"/>
      <c r="T5" s="8"/>
      <c r="U5" s="8"/>
    </row>
    <row r="6" spans="1:21" s="11" customFormat="1" ht="15">
      <c r="A6" s="43"/>
      <c r="B6" s="9" t="s">
        <v>14</v>
      </c>
      <c r="C6" s="10" t="s">
        <v>35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19</v>
      </c>
      <c r="I6" s="10" t="s">
        <v>19</v>
      </c>
      <c r="J6" s="10" t="s">
        <v>17</v>
      </c>
      <c r="K6" s="10" t="s">
        <v>17</v>
      </c>
      <c r="L6" s="10" t="s">
        <v>36</v>
      </c>
      <c r="M6" s="10" t="s">
        <v>36</v>
      </c>
      <c r="N6" s="10" t="s">
        <v>37</v>
      </c>
      <c r="O6" s="10" t="s">
        <v>37</v>
      </c>
      <c r="P6" s="10" t="s">
        <v>38</v>
      </c>
      <c r="Q6" s="10" t="s">
        <v>38</v>
      </c>
      <c r="R6" s="10" t="s">
        <v>22</v>
      </c>
      <c r="S6" s="10" t="s">
        <v>23</v>
      </c>
      <c r="T6" s="10" t="s">
        <v>24</v>
      </c>
      <c r="U6" s="10" t="s">
        <v>25</v>
      </c>
    </row>
    <row r="7" spans="1:21" ht="15">
      <c r="A7" s="43">
        <v>1</v>
      </c>
      <c r="B7" s="12">
        <v>1685269</v>
      </c>
      <c r="C7" s="19" t="s">
        <v>107</v>
      </c>
      <c r="D7" s="13">
        <v>93</v>
      </c>
      <c r="E7" s="13" t="s">
        <v>4</v>
      </c>
      <c r="F7" s="13"/>
      <c r="G7" s="13"/>
      <c r="H7" s="10"/>
      <c r="I7" s="10"/>
      <c r="J7" s="10">
        <v>93</v>
      </c>
      <c r="K7" s="10" t="s">
        <v>4</v>
      </c>
      <c r="L7" s="13">
        <v>84</v>
      </c>
      <c r="M7" s="13" t="s">
        <v>1</v>
      </c>
      <c r="N7" s="13">
        <v>95</v>
      </c>
      <c r="O7" s="13" t="s">
        <v>4</v>
      </c>
      <c r="P7" s="13">
        <v>93</v>
      </c>
      <c r="Q7" s="13" t="s">
        <v>4</v>
      </c>
      <c r="R7" s="10">
        <f aca="true" t="shared" si="0" ref="R7:R38">+D7+F7+H7+J7+L7+N7+P7</f>
        <v>458</v>
      </c>
      <c r="S7" s="10">
        <f aca="true" t="shared" si="1" ref="S7:S38">R7*100/500</f>
        <v>91.6</v>
      </c>
      <c r="T7" s="10" t="s">
        <v>26</v>
      </c>
      <c r="U7" s="10" t="s">
        <v>27</v>
      </c>
    </row>
    <row r="8" spans="1:21" ht="15">
      <c r="A8" s="43">
        <f>+A7+1</f>
        <v>2</v>
      </c>
      <c r="B8" s="12">
        <v>1685273</v>
      </c>
      <c r="C8" s="19" t="s">
        <v>111</v>
      </c>
      <c r="D8" s="13">
        <v>60</v>
      </c>
      <c r="E8" s="13" t="s">
        <v>5</v>
      </c>
      <c r="F8" s="13"/>
      <c r="G8" s="13"/>
      <c r="H8" s="10"/>
      <c r="I8" s="10"/>
      <c r="J8" s="10">
        <v>83</v>
      </c>
      <c r="K8" s="10" t="s">
        <v>1</v>
      </c>
      <c r="L8" s="13">
        <v>78</v>
      </c>
      <c r="M8" s="13" t="s">
        <v>1</v>
      </c>
      <c r="N8" s="13">
        <v>86</v>
      </c>
      <c r="O8" s="13" t="s">
        <v>2</v>
      </c>
      <c r="P8" s="13">
        <v>73</v>
      </c>
      <c r="Q8" s="13" t="s">
        <v>2</v>
      </c>
      <c r="R8" s="10">
        <f t="shared" si="0"/>
        <v>380</v>
      </c>
      <c r="S8" s="10">
        <f t="shared" si="1"/>
        <v>76</v>
      </c>
      <c r="T8" s="10" t="s">
        <v>26</v>
      </c>
      <c r="U8" s="10" t="s">
        <v>27</v>
      </c>
    </row>
    <row r="9" spans="1:21" ht="15">
      <c r="A9" s="43">
        <f aca="true" t="shared" si="2" ref="A9:A38">+A8+1</f>
        <v>3</v>
      </c>
      <c r="B9" s="12">
        <v>1685280</v>
      </c>
      <c r="C9" s="19" t="s">
        <v>118</v>
      </c>
      <c r="D9" s="13">
        <v>63</v>
      </c>
      <c r="E9" s="13" t="s">
        <v>5</v>
      </c>
      <c r="F9" s="13"/>
      <c r="G9" s="13"/>
      <c r="H9" s="10">
        <v>60</v>
      </c>
      <c r="I9" s="10" t="s">
        <v>0</v>
      </c>
      <c r="J9" s="10"/>
      <c r="K9" s="10"/>
      <c r="L9" s="13">
        <v>85</v>
      </c>
      <c r="M9" s="13" t="s">
        <v>2</v>
      </c>
      <c r="N9" s="13">
        <v>87</v>
      </c>
      <c r="O9" s="13" t="s">
        <v>2</v>
      </c>
      <c r="P9" s="13">
        <v>74</v>
      </c>
      <c r="Q9" s="13" t="s">
        <v>2</v>
      </c>
      <c r="R9" s="10">
        <f t="shared" si="0"/>
        <v>369</v>
      </c>
      <c r="S9" s="10">
        <f t="shared" si="1"/>
        <v>73.8</v>
      </c>
      <c r="T9" s="10" t="s">
        <v>26</v>
      </c>
      <c r="U9" s="10" t="s">
        <v>27</v>
      </c>
    </row>
    <row r="10" spans="1:21" ht="15">
      <c r="A10" s="43">
        <f t="shared" si="2"/>
        <v>4</v>
      </c>
      <c r="B10" s="12">
        <v>1685270</v>
      </c>
      <c r="C10" s="19" t="s">
        <v>108</v>
      </c>
      <c r="D10" s="13">
        <v>67</v>
      </c>
      <c r="E10" s="13" t="s">
        <v>0</v>
      </c>
      <c r="F10" s="13">
        <v>80</v>
      </c>
      <c r="G10" s="13" t="s">
        <v>1</v>
      </c>
      <c r="H10" s="10"/>
      <c r="I10" s="10"/>
      <c r="J10" s="10"/>
      <c r="K10" s="10"/>
      <c r="L10" s="13">
        <v>85</v>
      </c>
      <c r="M10" s="13" t="s">
        <v>2</v>
      </c>
      <c r="N10" s="13">
        <v>93</v>
      </c>
      <c r="O10" s="13" t="s">
        <v>4</v>
      </c>
      <c r="P10" s="13">
        <v>75</v>
      </c>
      <c r="Q10" s="13" t="s">
        <v>2</v>
      </c>
      <c r="R10" s="10">
        <f t="shared" si="0"/>
        <v>400</v>
      </c>
      <c r="S10" s="10">
        <f t="shared" si="1"/>
        <v>80</v>
      </c>
      <c r="T10" s="10" t="s">
        <v>26</v>
      </c>
      <c r="U10" s="10" t="s">
        <v>27</v>
      </c>
    </row>
    <row r="11" spans="1:21" ht="15">
      <c r="A11" s="43">
        <f t="shared" si="2"/>
        <v>5</v>
      </c>
      <c r="B11" s="12">
        <v>1685256</v>
      </c>
      <c r="C11" s="19" t="s">
        <v>94</v>
      </c>
      <c r="D11" s="13">
        <v>80</v>
      </c>
      <c r="E11" s="13" t="s">
        <v>1</v>
      </c>
      <c r="F11" s="13"/>
      <c r="G11" s="13"/>
      <c r="H11" s="10">
        <v>78</v>
      </c>
      <c r="I11" s="10" t="s">
        <v>1</v>
      </c>
      <c r="J11" s="10"/>
      <c r="K11" s="10"/>
      <c r="L11" s="13">
        <v>90</v>
      </c>
      <c r="M11" s="13" t="s">
        <v>2</v>
      </c>
      <c r="N11" s="13">
        <v>93</v>
      </c>
      <c r="O11" s="13" t="s">
        <v>4</v>
      </c>
      <c r="P11" s="13">
        <v>72</v>
      </c>
      <c r="Q11" s="13" t="s">
        <v>1</v>
      </c>
      <c r="R11" s="10">
        <f t="shared" si="0"/>
        <v>413</v>
      </c>
      <c r="S11" s="10">
        <f t="shared" si="1"/>
        <v>82.6</v>
      </c>
      <c r="T11" s="10" t="s">
        <v>26</v>
      </c>
      <c r="U11" s="10" t="s">
        <v>27</v>
      </c>
    </row>
    <row r="12" spans="1:21" ht="15">
      <c r="A12" s="43">
        <f t="shared" si="2"/>
        <v>6</v>
      </c>
      <c r="B12" s="12">
        <v>1685268</v>
      </c>
      <c r="C12" s="19" t="s">
        <v>106</v>
      </c>
      <c r="D12" s="13">
        <v>65</v>
      </c>
      <c r="E12" s="13" t="s">
        <v>0</v>
      </c>
      <c r="F12" s="13"/>
      <c r="G12" s="13"/>
      <c r="H12" s="10">
        <v>70</v>
      </c>
      <c r="I12" s="10" t="s">
        <v>3</v>
      </c>
      <c r="J12" s="10"/>
      <c r="K12" s="10"/>
      <c r="L12" s="13">
        <v>85</v>
      </c>
      <c r="M12" s="13" t="s">
        <v>2</v>
      </c>
      <c r="N12" s="13">
        <v>87</v>
      </c>
      <c r="O12" s="13" t="s">
        <v>2</v>
      </c>
      <c r="P12" s="13">
        <v>70</v>
      </c>
      <c r="Q12" s="13" t="s">
        <v>1</v>
      </c>
      <c r="R12" s="10">
        <f t="shared" si="0"/>
        <v>377</v>
      </c>
      <c r="S12" s="10">
        <f t="shared" si="1"/>
        <v>75.4</v>
      </c>
      <c r="T12" s="10" t="s">
        <v>26</v>
      </c>
      <c r="U12" s="10" t="s">
        <v>27</v>
      </c>
    </row>
    <row r="13" spans="1:21" ht="15">
      <c r="A13" s="43">
        <f t="shared" si="2"/>
        <v>7</v>
      </c>
      <c r="B13" s="12">
        <v>1685286</v>
      </c>
      <c r="C13" s="19" t="s">
        <v>124</v>
      </c>
      <c r="D13" s="13">
        <v>78</v>
      </c>
      <c r="E13" s="13" t="s">
        <v>1</v>
      </c>
      <c r="F13" s="10">
        <v>91</v>
      </c>
      <c r="G13" s="10" t="s">
        <v>4</v>
      </c>
      <c r="H13" s="10"/>
      <c r="I13" s="10"/>
      <c r="J13" s="13"/>
      <c r="K13" s="13"/>
      <c r="L13" s="13">
        <v>86</v>
      </c>
      <c r="M13" s="13" t="s">
        <v>2</v>
      </c>
      <c r="N13" s="13">
        <v>95</v>
      </c>
      <c r="O13" s="13" t="s">
        <v>4</v>
      </c>
      <c r="P13" s="13">
        <v>71</v>
      </c>
      <c r="Q13" s="13" t="s">
        <v>1</v>
      </c>
      <c r="R13" s="10">
        <f t="shared" si="0"/>
        <v>421</v>
      </c>
      <c r="S13" s="10">
        <f t="shared" si="1"/>
        <v>84.2</v>
      </c>
      <c r="T13" s="10" t="s">
        <v>26</v>
      </c>
      <c r="U13" s="10" t="s">
        <v>27</v>
      </c>
    </row>
    <row r="14" spans="1:21" ht="15">
      <c r="A14" s="43">
        <f t="shared" si="2"/>
        <v>8</v>
      </c>
      <c r="B14" s="12">
        <v>1685283</v>
      </c>
      <c r="C14" s="19" t="s">
        <v>121</v>
      </c>
      <c r="D14" s="13">
        <v>65</v>
      </c>
      <c r="E14" s="13" t="s">
        <v>0</v>
      </c>
      <c r="F14" s="13">
        <v>65</v>
      </c>
      <c r="G14" s="13" t="s">
        <v>5</v>
      </c>
      <c r="H14" s="10"/>
      <c r="I14" s="10"/>
      <c r="J14" s="10"/>
      <c r="K14" s="10"/>
      <c r="L14" s="13">
        <v>75</v>
      </c>
      <c r="M14" s="13" t="s">
        <v>3</v>
      </c>
      <c r="N14" s="13">
        <v>80</v>
      </c>
      <c r="O14" s="13" t="s">
        <v>1</v>
      </c>
      <c r="P14" s="13">
        <v>65</v>
      </c>
      <c r="Q14" s="13" t="s">
        <v>1</v>
      </c>
      <c r="R14" s="10">
        <f t="shared" si="0"/>
        <v>350</v>
      </c>
      <c r="S14" s="10">
        <f t="shared" si="1"/>
        <v>70</v>
      </c>
      <c r="T14" s="10" t="s">
        <v>26</v>
      </c>
      <c r="U14" s="10" t="s">
        <v>27</v>
      </c>
    </row>
    <row r="15" spans="1:21" ht="15">
      <c r="A15" s="43">
        <f t="shared" si="2"/>
        <v>9</v>
      </c>
      <c r="B15" s="12">
        <v>1685279</v>
      </c>
      <c r="C15" s="19" t="s">
        <v>117</v>
      </c>
      <c r="D15" s="13">
        <v>83</v>
      </c>
      <c r="E15" s="13" t="s">
        <v>1</v>
      </c>
      <c r="F15" s="10">
        <v>56</v>
      </c>
      <c r="G15" s="10" t="s">
        <v>6</v>
      </c>
      <c r="H15" s="13"/>
      <c r="I15" s="13"/>
      <c r="J15" s="10"/>
      <c r="K15" s="10"/>
      <c r="L15" s="13">
        <v>53</v>
      </c>
      <c r="M15" s="13" t="s">
        <v>6</v>
      </c>
      <c r="N15" s="13">
        <v>76</v>
      </c>
      <c r="O15" s="13" t="s">
        <v>1</v>
      </c>
      <c r="P15" s="13">
        <v>70</v>
      </c>
      <c r="Q15" s="13" t="s">
        <v>1</v>
      </c>
      <c r="R15" s="10">
        <f t="shared" si="0"/>
        <v>338</v>
      </c>
      <c r="S15" s="10">
        <f t="shared" si="1"/>
        <v>67.6</v>
      </c>
      <c r="T15" s="10" t="s">
        <v>26</v>
      </c>
      <c r="U15" s="10" t="s">
        <v>27</v>
      </c>
    </row>
    <row r="16" spans="1:21" ht="15">
      <c r="A16" s="43">
        <f t="shared" si="2"/>
        <v>10</v>
      </c>
      <c r="B16" s="12">
        <v>1685282</v>
      </c>
      <c r="C16" s="19" t="s">
        <v>120</v>
      </c>
      <c r="D16" s="13">
        <v>80</v>
      </c>
      <c r="E16" s="13" t="s">
        <v>1</v>
      </c>
      <c r="F16" s="13"/>
      <c r="G16" s="13"/>
      <c r="H16" s="10"/>
      <c r="I16" s="10"/>
      <c r="J16" s="10">
        <v>64</v>
      </c>
      <c r="K16" s="10" t="s">
        <v>6</v>
      </c>
      <c r="L16" s="13">
        <v>59</v>
      </c>
      <c r="M16" s="13" t="s">
        <v>5</v>
      </c>
      <c r="N16" s="13">
        <v>82</v>
      </c>
      <c r="O16" s="13" t="s">
        <v>1</v>
      </c>
      <c r="P16" s="13">
        <v>60</v>
      </c>
      <c r="Q16" s="13" t="s">
        <v>3</v>
      </c>
      <c r="R16" s="10">
        <f t="shared" si="0"/>
        <v>345</v>
      </c>
      <c r="S16" s="10">
        <f t="shared" si="1"/>
        <v>69</v>
      </c>
      <c r="T16" s="10" t="s">
        <v>26</v>
      </c>
      <c r="U16" s="10" t="s">
        <v>27</v>
      </c>
    </row>
    <row r="17" spans="1:21" ht="15">
      <c r="A17" s="43">
        <f t="shared" si="2"/>
        <v>11</v>
      </c>
      <c r="B17" s="12">
        <v>1685275</v>
      </c>
      <c r="C17" s="19" t="s">
        <v>113</v>
      </c>
      <c r="D17" s="13">
        <v>68</v>
      </c>
      <c r="E17" s="13" t="s">
        <v>0</v>
      </c>
      <c r="F17" s="13"/>
      <c r="G17" s="13"/>
      <c r="H17" s="10">
        <v>59</v>
      </c>
      <c r="I17" s="10" t="s">
        <v>0</v>
      </c>
      <c r="J17" s="10"/>
      <c r="K17" s="10"/>
      <c r="L17" s="13">
        <v>59</v>
      </c>
      <c r="M17" s="13" t="s">
        <v>5</v>
      </c>
      <c r="N17" s="13">
        <v>60</v>
      </c>
      <c r="O17" s="13" t="s">
        <v>0</v>
      </c>
      <c r="P17" s="13">
        <v>62</v>
      </c>
      <c r="Q17" s="13" t="s">
        <v>3</v>
      </c>
      <c r="R17" s="10">
        <f t="shared" si="0"/>
        <v>308</v>
      </c>
      <c r="S17" s="10">
        <f t="shared" si="1"/>
        <v>61.6</v>
      </c>
      <c r="T17" s="10" t="s">
        <v>26</v>
      </c>
      <c r="U17" s="10" t="s">
        <v>27</v>
      </c>
    </row>
    <row r="18" spans="1:21" ht="15">
      <c r="A18" s="43">
        <f t="shared" si="2"/>
        <v>12</v>
      </c>
      <c r="B18" s="12">
        <v>1685284</v>
      </c>
      <c r="C18" s="19" t="s">
        <v>122</v>
      </c>
      <c r="D18" s="13">
        <v>64</v>
      </c>
      <c r="E18" s="13" t="s">
        <v>5</v>
      </c>
      <c r="F18" s="13"/>
      <c r="G18" s="13"/>
      <c r="H18" s="10">
        <v>42</v>
      </c>
      <c r="I18" s="10" t="s">
        <v>6</v>
      </c>
      <c r="J18" s="10"/>
      <c r="K18" s="10"/>
      <c r="L18" s="13">
        <v>54</v>
      </c>
      <c r="M18" s="13" t="s">
        <v>5</v>
      </c>
      <c r="N18" s="13">
        <v>67</v>
      </c>
      <c r="O18" s="13" t="s">
        <v>3</v>
      </c>
      <c r="P18" s="13">
        <v>59</v>
      </c>
      <c r="Q18" s="13" t="s">
        <v>3</v>
      </c>
      <c r="R18" s="10">
        <f t="shared" si="0"/>
        <v>286</v>
      </c>
      <c r="S18" s="10">
        <f t="shared" si="1"/>
        <v>57.2</v>
      </c>
      <c r="T18" s="10" t="s">
        <v>26</v>
      </c>
      <c r="U18" s="10" t="s">
        <v>28</v>
      </c>
    </row>
    <row r="19" spans="1:21" ht="15">
      <c r="A19" s="43">
        <f t="shared" si="2"/>
        <v>13</v>
      </c>
      <c r="B19" s="12">
        <v>1685261</v>
      </c>
      <c r="C19" s="19" t="s">
        <v>99</v>
      </c>
      <c r="D19" s="13">
        <v>37</v>
      </c>
      <c r="E19" s="13" t="s">
        <v>7</v>
      </c>
      <c r="F19" s="13">
        <v>44</v>
      </c>
      <c r="G19" s="13" t="s">
        <v>7</v>
      </c>
      <c r="H19" s="10"/>
      <c r="I19" s="10"/>
      <c r="J19" s="10"/>
      <c r="K19" s="10"/>
      <c r="L19" s="13">
        <v>45</v>
      </c>
      <c r="M19" s="13" t="s">
        <v>7</v>
      </c>
      <c r="N19" s="13">
        <v>54</v>
      </c>
      <c r="O19" s="13" t="s">
        <v>6</v>
      </c>
      <c r="P19" s="13">
        <v>59</v>
      </c>
      <c r="Q19" s="13" t="s">
        <v>3</v>
      </c>
      <c r="R19" s="10">
        <f t="shared" si="0"/>
        <v>239</v>
      </c>
      <c r="S19" s="10">
        <f t="shared" si="1"/>
        <v>47.8</v>
      </c>
      <c r="T19" s="10" t="s">
        <v>26</v>
      </c>
      <c r="U19" s="10" t="s">
        <v>40</v>
      </c>
    </row>
    <row r="20" spans="1:21" ht="15">
      <c r="A20" s="43">
        <f t="shared" si="2"/>
        <v>14</v>
      </c>
      <c r="B20" s="12">
        <v>1685257</v>
      </c>
      <c r="C20" s="19" t="s">
        <v>95</v>
      </c>
      <c r="D20" s="13">
        <v>72</v>
      </c>
      <c r="E20" s="13" t="s">
        <v>3</v>
      </c>
      <c r="F20" s="13">
        <v>81</v>
      </c>
      <c r="G20" s="13" t="s">
        <v>1</v>
      </c>
      <c r="H20" s="10"/>
      <c r="I20" s="10"/>
      <c r="J20" s="10"/>
      <c r="K20" s="10"/>
      <c r="L20" s="13">
        <v>68</v>
      </c>
      <c r="M20" s="13" t="s">
        <v>0</v>
      </c>
      <c r="N20" s="13">
        <v>75</v>
      </c>
      <c r="O20" s="13" t="s">
        <v>1</v>
      </c>
      <c r="P20" s="13">
        <v>55</v>
      </c>
      <c r="Q20" s="13" t="s">
        <v>0</v>
      </c>
      <c r="R20" s="10">
        <f t="shared" si="0"/>
        <v>351</v>
      </c>
      <c r="S20" s="10">
        <f t="shared" si="1"/>
        <v>70.2</v>
      </c>
      <c r="T20" s="10" t="s">
        <v>26</v>
      </c>
      <c r="U20" s="10" t="s">
        <v>27</v>
      </c>
    </row>
    <row r="21" spans="1:21" ht="15">
      <c r="A21" s="43">
        <f t="shared" si="2"/>
        <v>15</v>
      </c>
      <c r="B21" s="12">
        <v>1685276</v>
      </c>
      <c r="C21" s="19" t="s">
        <v>114</v>
      </c>
      <c r="D21" s="13">
        <v>87</v>
      </c>
      <c r="E21" s="13" t="s">
        <v>2</v>
      </c>
      <c r="F21" s="13">
        <v>80</v>
      </c>
      <c r="G21" s="13" t="s">
        <v>1</v>
      </c>
      <c r="H21" s="10"/>
      <c r="I21" s="10"/>
      <c r="J21" s="10"/>
      <c r="K21" s="10"/>
      <c r="L21" s="13">
        <v>86</v>
      </c>
      <c r="M21" s="13" t="s">
        <v>2</v>
      </c>
      <c r="N21" s="13">
        <v>83</v>
      </c>
      <c r="O21" s="13" t="s">
        <v>2</v>
      </c>
      <c r="P21" s="13">
        <v>55</v>
      </c>
      <c r="Q21" s="13" t="s">
        <v>0</v>
      </c>
      <c r="R21" s="10">
        <f t="shared" si="0"/>
        <v>391</v>
      </c>
      <c r="S21" s="10">
        <f t="shared" si="1"/>
        <v>78.2</v>
      </c>
      <c r="T21" s="10" t="s">
        <v>26</v>
      </c>
      <c r="U21" s="10" t="s">
        <v>27</v>
      </c>
    </row>
    <row r="22" spans="1:21" ht="15">
      <c r="A22" s="43">
        <f t="shared" si="2"/>
        <v>16</v>
      </c>
      <c r="B22" s="12">
        <v>1685263</v>
      </c>
      <c r="C22" s="19" t="s">
        <v>101</v>
      </c>
      <c r="D22" s="13">
        <v>76</v>
      </c>
      <c r="E22" s="13" t="s">
        <v>3</v>
      </c>
      <c r="F22" s="13">
        <v>62</v>
      </c>
      <c r="G22" s="13" t="s">
        <v>5</v>
      </c>
      <c r="H22" s="10"/>
      <c r="I22" s="10"/>
      <c r="J22" s="10"/>
      <c r="K22" s="10"/>
      <c r="L22" s="13">
        <v>48</v>
      </c>
      <c r="M22" s="13" t="s">
        <v>6</v>
      </c>
      <c r="N22" s="13">
        <v>66</v>
      </c>
      <c r="O22" s="13" t="s">
        <v>0</v>
      </c>
      <c r="P22" s="13">
        <v>57</v>
      </c>
      <c r="Q22" s="13" t="s">
        <v>0</v>
      </c>
      <c r="R22" s="10">
        <f t="shared" si="0"/>
        <v>309</v>
      </c>
      <c r="S22" s="10">
        <f t="shared" si="1"/>
        <v>61.8</v>
      </c>
      <c r="T22" s="10" t="s">
        <v>26</v>
      </c>
      <c r="U22" s="10" t="s">
        <v>27</v>
      </c>
    </row>
    <row r="23" spans="1:21" ht="15">
      <c r="A23" s="43">
        <f t="shared" si="2"/>
        <v>17</v>
      </c>
      <c r="B23" s="12">
        <v>1685255</v>
      </c>
      <c r="C23" s="19" t="s">
        <v>93</v>
      </c>
      <c r="D23" s="13">
        <v>62</v>
      </c>
      <c r="E23" s="13" t="s">
        <v>5</v>
      </c>
      <c r="F23" s="10"/>
      <c r="G23" s="10"/>
      <c r="H23" s="13"/>
      <c r="I23" s="13"/>
      <c r="J23" s="10">
        <v>71</v>
      </c>
      <c r="K23" s="10" t="s">
        <v>5</v>
      </c>
      <c r="L23" s="13">
        <v>64</v>
      </c>
      <c r="M23" s="13" t="s">
        <v>0</v>
      </c>
      <c r="N23" s="13">
        <v>63</v>
      </c>
      <c r="O23" s="13" t="s">
        <v>0</v>
      </c>
      <c r="P23" s="13">
        <v>52</v>
      </c>
      <c r="Q23" s="13" t="s">
        <v>5</v>
      </c>
      <c r="R23" s="10">
        <f t="shared" si="0"/>
        <v>312</v>
      </c>
      <c r="S23" s="10">
        <f t="shared" si="1"/>
        <v>62.4</v>
      </c>
      <c r="T23" s="10" t="s">
        <v>26</v>
      </c>
      <c r="U23" s="10" t="s">
        <v>27</v>
      </c>
    </row>
    <row r="24" spans="1:21" ht="15">
      <c r="A24" s="43">
        <f t="shared" si="2"/>
        <v>18</v>
      </c>
      <c r="B24" s="12">
        <v>1685271</v>
      </c>
      <c r="C24" s="19" t="s">
        <v>109</v>
      </c>
      <c r="D24" s="13">
        <v>60</v>
      </c>
      <c r="E24" s="13" t="s">
        <v>5</v>
      </c>
      <c r="F24" s="13"/>
      <c r="G24" s="13"/>
      <c r="H24" s="10">
        <v>54</v>
      </c>
      <c r="I24" s="10" t="s">
        <v>5</v>
      </c>
      <c r="J24" s="10"/>
      <c r="K24" s="10"/>
      <c r="L24" s="13">
        <v>71</v>
      </c>
      <c r="M24" s="13" t="s">
        <v>3</v>
      </c>
      <c r="N24" s="13">
        <v>65</v>
      </c>
      <c r="O24" s="13" t="s">
        <v>0</v>
      </c>
      <c r="P24" s="13">
        <v>52</v>
      </c>
      <c r="Q24" s="13" t="s">
        <v>5</v>
      </c>
      <c r="R24" s="10">
        <f t="shared" si="0"/>
        <v>302</v>
      </c>
      <c r="S24" s="10">
        <f t="shared" si="1"/>
        <v>60.4</v>
      </c>
      <c r="T24" s="10" t="s">
        <v>26</v>
      </c>
      <c r="U24" s="10" t="s">
        <v>27</v>
      </c>
    </row>
    <row r="25" spans="1:21" ht="15">
      <c r="A25" s="43">
        <f t="shared" si="2"/>
        <v>19</v>
      </c>
      <c r="B25" s="12">
        <v>1685281</v>
      </c>
      <c r="C25" s="19" t="s">
        <v>119</v>
      </c>
      <c r="D25" s="13">
        <v>73</v>
      </c>
      <c r="E25" s="13" t="s">
        <v>3</v>
      </c>
      <c r="F25" s="13">
        <v>81</v>
      </c>
      <c r="G25" s="13" t="s">
        <v>1</v>
      </c>
      <c r="H25" s="10"/>
      <c r="I25" s="10"/>
      <c r="J25" s="10"/>
      <c r="K25" s="10"/>
      <c r="L25" s="13">
        <v>61</v>
      </c>
      <c r="M25" s="13" t="s">
        <v>5</v>
      </c>
      <c r="N25" s="13">
        <v>71</v>
      </c>
      <c r="O25" s="13" t="s">
        <v>3</v>
      </c>
      <c r="P25" s="13">
        <v>53</v>
      </c>
      <c r="Q25" s="13" t="s">
        <v>5</v>
      </c>
      <c r="R25" s="10">
        <f t="shared" si="0"/>
        <v>339</v>
      </c>
      <c r="S25" s="10">
        <f t="shared" si="1"/>
        <v>67.8</v>
      </c>
      <c r="T25" s="10" t="s">
        <v>26</v>
      </c>
      <c r="U25" s="10" t="s">
        <v>27</v>
      </c>
    </row>
    <row r="26" spans="1:21" ht="15">
      <c r="A26" s="43">
        <f t="shared" si="2"/>
        <v>20</v>
      </c>
      <c r="B26" s="12">
        <v>1685264</v>
      </c>
      <c r="C26" s="19" t="s">
        <v>102</v>
      </c>
      <c r="D26" s="13">
        <v>59</v>
      </c>
      <c r="E26" s="13" t="s">
        <v>5</v>
      </c>
      <c r="F26" s="10">
        <v>75</v>
      </c>
      <c r="G26" s="10" t="s">
        <v>3</v>
      </c>
      <c r="H26" s="10"/>
      <c r="I26" s="10"/>
      <c r="J26" s="13"/>
      <c r="K26" s="13"/>
      <c r="L26" s="13">
        <v>65</v>
      </c>
      <c r="M26" s="13" t="s">
        <v>0</v>
      </c>
      <c r="N26" s="13">
        <v>91</v>
      </c>
      <c r="O26" s="13" t="s">
        <v>2</v>
      </c>
      <c r="P26" s="13">
        <v>53</v>
      </c>
      <c r="Q26" s="13" t="s">
        <v>5</v>
      </c>
      <c r="R26" s="10">
        <f t="shared" si="0"/>
        <v>343</v>
      </c>
      <c r="S26" s="10">
        <f t="shared" si="1"/>
        <v>68.6</v>
      </c>
      <c r="T26" s="10" t="s">
        <v>26</v>
      </c>
      <c r="U26" s="10" t="s">
        <v>27</v>
      </c>
    </row>
    <row r="27" spans="1:21" ht="15">
      <c r="A27" s="43">
        <f t="shared" si="2"/>
        <v>21</v>
      </c>
      <c r="B27" s="12">
        <v>1685259</v>
      </c>
      <c r="C27" s="19" t="s">
        <v>97</v>
      </c>
      <c r="D27" s="13">
        <v>59</v>
      </c>
      <c r="E27" s="13" t="s">
        <v>5</v>
      </c>
      <c r="F27" s="13">
        <v>57</v>
      </c>
      <c r="G27" s="13" t="s">
        <v>6</v>
      </c>
      <c r="H27" s="10"/>
      <c r="I27" s="10"/>
      <c r="J27" s="10"/>
      <c r="K27" s="10"/>
      <c r="L27" s="13">
        <v>64</v>
      </c>
      <c r="M27" s="13" t="s">
        <v>0</v>
      </c>
      <c r="N27" s="13">
        <v>58</v>
      </c>
      <c r="O27" s="13" t="s">
        <v>5</v>
      </c>
      <c r="P27" s="13">
        <v>53</v>
      </c>
      <c r="Q27" s="13" t="s">
        <v>5</v>
      </c>
      <c r="R27" s="10">
        <f t="shared" si="0"/>
        <v>291</v>
      </c>
      <c r="S27" s="10">
        <f t="shared" si="1"/>
        <v>58.2</v>
      </c>
      <c r="T27" s="10" t="s">
        <v>26</v>
      </c>
      <c r="U27" s="10" t="s">
        <v>28</v>
      </c>
    </row>
    <row r="28" spans="1:21" ht="15">
      <c r="A28" s="43">
        <f t="shared" si="2"/>
        <v>22</v>
      </c>
      <c r="B28" s="12">
        <v>1685266</v>
      </c>
      <c r="C28" s="19" t="s">
        <v>104</v>
      </c>
      <c r="D28" s="13">
        <v>58</v>
      </c>
      <c r="E28" s="13" t="s">
        <v>5</v>
      </c>
      <c r="F28" s="13">
        <v>53</v>
      </c>
      <c r="G28" s="13" t="s">
        <v>6</v>
      </c>
      <c r="H28" s="10"/>
      <c r="I28" s="10"/>
      <c r="J28" s="10"/>
      <c r="K28" s="10"/>
      <c r="L28" s="39">
        <v>34</v>
      </c>
      <c r="M28" s="39" t="s">
        <v>41</v>
      </c>
      <c r="N28" s="13">
        <v>52</v>
      </c>
      <c r="O28" s="13" t="s">
        <v>6</v>
      </c>
      <c r="P28" s="13">
        <v>54</v>
      </c>
      <c r="Q28" s="13" t="s">
        <v>5</v>
      </c>
      <c r="R28" s="10">
        <f t="shared" si="0"/>
        <v>251</v>
      </c>
      <c r="S28" s="10">
        <f t="shared" si="1"/>
        <v>50.2</v>
      </c>
      <c r="T28" s="10" t="s">
        <v>26</v>
      </c>
      <c r="U28" s="40" t="s">
        <v>50</v>
      </c>
    </row>
    <row r="29" spans="1:21" ht="15">
      <c r="A29" s="43">
        <f t="shared" si="2"/>
        <v>23</v>
      </c>
      <c r="B29" s="12">
        <v>1685277</v>
      </c>
      <c r="C29" s="19" t="s">
        <v>115</v>
      </c>
      <c r="D29" s="13">
        <v>44</v>
      </c>
      <c r="E29" s="13" t="s">
        <v>7</v>
      </c>
      <c r="F29" s="10">
        <v>49</v>
      </c>
      <c r="G29" s="10" t="s">
        <v>6</v>
      </c>
      <c r="H29" s="10"/>
      <c r="I29" s="10"/>
      <c r="J29" s="13"/>
      <c r="K29" s="13"/>
      <c r="L29" s="13">
        <v>44</v>
      </c>
      <c r="M29" s="13" t="s">
        <v>7</v>
      </c>
      <c r="N29" s="13">
        <v>60</v>
      </c>
      <c r="O29" s="13" t="s">
        <v>0</v>
      </c>
      <c r="P29" s="13">
        <v>53</v>
      </c>
      <c r="Q29" s="13" t="s">
        <v>5</v>
      </c>
      <c r="R29" s="10">
        <f t="shared" si="0"/>
        <v>250</v>
      </c>
      <c r="S29" s="10">
        <f t="shared" si="1"/>
        <v>50</v>
      </c>
      <c r="T29" s="10" t="s">
        <v>26</v>
      </c>
      <c r="U29" s="10" t="s">
        <v>28</v>
      </c>
    </row>
    <row r="30" spans="1:21" ht="15">
      <c r="A30" s="43">
        <f t="shared" si="2"/>
        <v>24</v>
      </c>
      <c r="B30" s="12">
        <v>1685278</v>
      </c>
      <c r="C30" s="19" t="s">
        <v>116</v>
      </c>
      <c r="D30" s="13">
        <v>62</v>
      </c>
      <c r="E30" s="13" t="s">
        <v>5</v>
      </c>
      <c r="F30" s="13"/>
      <c r="G30" s="13"/>
      <c r="H30" s="10"/>
      <c r="I30" s="10"/>
      <c r="J30" s="10">
        <v>70</v>
      </c>
      <c r="K30" s="10" t="s">
        <v>5</v>
      </c>
      <c r="L30" s="13">
        <v>59</v>
      </c>
      <c r="M30" s="13" t="s">
        <v>5</v>
      </c>
      <c r="N30" s="13">
        <v>67</v>
      </c>
      <c r="O30" s="13" t="s">
        <v>3</v>
      </c>
      <c r="P30" s="13">
        <v>48</v>
      </c>
      <c r="Q30" s="13" t="s">
        <v>6</v>
      </c>
      <c r="R30" s="10">
        <f t="shared" si="0"/>
        <v>306</v>
      </c>
      <c r="S30" s="10">
        <f t="shared" si="1"/>
        <v>61.2</v>
      </c>
      <c r="T30" s="10" t="s">
        <v>26</v>
      </c>
      <c r="U30" s="10" t="s">
        <v>27</v>
      </c>
    </row>
    <row r="31" spans="1:21" ht="15">
      <c r="A31" s="43">
        <f t="shared" si="2"/>
        <v>25</v>
      </c>
      <c r="B31" s="12">
        <v>1685274</v>
      </c>
      <c r="C31" s="19" t="s">
        <v>112</v>
      </c>
      <c r="D31" s="13">
        <v>54</v>
      </c>
      <c r="E31" s="13" t="s">
        <v>6</v>
      </c>
      <c r="F31" s="13">
        <v>46</v>
      </c>
      <c r="G31" s="13" t="s">
        <v>7</v>
      </c>
      <c r="H31" s="10"/>
      <c r="I31" s="10"/>
      <c r="J31" s="10"/>
      <c r="K31" s="10"/>
      <c r="L31" s="13">
        <v>42</v>
      </c>
      <c r="M31" s="13" t="s">
        <v>7</v>
      </c>
      <c r="N31" s="13">
        <v>66</v>
      </c>
      <c r="O31" s="13" t="s">
        <v>0</v>
      </c>
      <c r="P31" s="13">
        <v>46</v>
      </c>
      <c r="Q31" s="13" t="s">
        <v>6</v>
      </c>
      <c r="R31" s="10">
        <f t="shared" si="0"/>
        <v>254</v>
      </c>
      <c r="S31" s="10">
        <f t="shared" si="1"/>
        <v>50.8</v>
      </c>
      <c r="T31" s="10" t="s">
        <v>26</v>
      </c>
      <c r="U31" s="10" t="s">
        <v>28</v>
      </c>
    </row>
    <row r="32" spans="1:21" ht="15">
      <c r="A32" s="43">
        <f t="shared" si="2"/>
        <v>26</v>
      </c>
      <c r="B32" s="12">
        <v>1685262</v>
      </c>
      <c r="C32" s="19" t="s">
        <v>100</v>
      </c>
      <c r="D32" s="13">
        <v>36</v>
      </c>
      <c r="E32" s="13" t="s">
        <v>7</v>
      </c>
      <c r="F32" s="13">
        <v>40</v>
      </c>
      <c r="G32" s="13" t="s">
        <v>7</v>
      </c>
      <c r="H32" s="10"/>
      <c r="I32" s="10"/>
      <c r="J32" s="10"/>
      <c r="K32" s="10"/>
      <c r="L32" s="13">
        <v>45</v>
      </c>
      <c r="M32" s="13" t="s">
        <v>7</v>
      </c>
      <c r="N32" s="13">
        <v>51</v>
      </c>
      <c r="O32" s="13" t="s">
        <v>6</v>
      </c>
      <c r="P32" s="13">
        <v>47</v>
      </c>
      <c r="Q32" s="13" t="s">
        <v>6</v>
      </c>
      <c r="R32" s="10">
        <f t="shared" si="0"/>
        <v>219</v>
      </c>
      <c r="S32" s="10">
        <f t="shared" si="1"/>
        <v>43.8</v>
      </c>
      <c r="T32" s="10" t="s">
        <v>26</v>
      </c>
      <c r="U32" s="10" t="s">
        <v>40</v>
      </c>
    </row>
    <row r="33" spans="1:21" ht="15">
      <c r="A33" s="43">
        <f t="shared" si="2"/>
        <v>27</v>
      </c>
      <c r="B33" s="12">
        <v>1685272</v>
      </c>
      <c r="C33" s="19" t="s">
        <v>110</v>
      </c>
      <c r="D33" s="13">
        <v>58</v>
      </c>
      <c r="E33" s="13" t="s">
        <v>5</v>
      </c>
      <c r="F33" s="10">
        <v>87</v>
      </c>
      <c r="G33" s="10" t="s">
        <v>2</v>
      </c>
      <c r="H33" s="13"/>
      <c r="I33" s="13"/>
      <c r="J33" s="10"/>
      <c r="K33" s="10"/>
      <c r="L33" s="13">
        <v>54</v>
      </c>
      <c r="M33" s="13" t="s">
        <v>5</v>
      </c>
      <c r="N33" s="13">
        <v>65</v>
      </c>
      <c r="O33" s="13" t="s">
        <v>0</v>
      </c>
      <c r="P33" s="13">
        <v>41</v>
      </c>
      <c r="Q33" s="13" t="s">
        <v>7</v>
      </c>
      <c r="R33" s="10">
        <f t="shared" si="0"/>
        <v>305</v>
      </c>
      <c r="S33" s="10">
        <f t="shared" si="1"/>
        <v>61</v>
      </c>
      <c r="T33" s="10" t="s">
        <v>26</v>
      </c>
      <c r="U33" s="10" t="s">
        <v>27</v>
      </c>
    </row>
    <row r="34" spans="1:21" ht="15">
      <c r="A34" s="43">
        <f t="shared" si="2"/>
        <v>28</v>
      </c>
      <c r="B34" s="12">
        <v>1685265</v>
      </c>
      <c r="C34" s="19" t="s">
        <v>103</v>
      </c>
      <c r="D34" s="13">
        <v>62</v>
      </c>
      <c r="E34" s="13" t="s">
        <v>5</v>
      </c>
      <c r="F34" s="13">
        <v>80</v>
      </c>
      <c r="G34" s="13" t="s">
        <v>1</v>
      </c>
      <c r="H34" s="10"/>
      <c r="I34" s="10"/>
      <c r="J34" s="10"/>
      <c r="K34" s="10"/>
      <c r="L34" s="13">
        <v>44</v>
      </c>
      <c r="M34" s="13" t="s">
        <v>7</v>
      </c>
      <c r="N34" s="13">
        <v>58</v>
      </c>
      <c r="O34" s="13" t="s">
        <v>5</v>
      </c>
      <c r="P34" s="13">
        <v>44</v>
      </c>
      <c r="Q34" s="13" t="s">
        <v>7</v>
      </c>
      <c r="R34" s="10">
        <f t="shared" si="0"/>
        <v>288</v>
      </c>
      <c r="S34" s="10">
        <f t="shared" si="1"/>
        <v>57.6</v>
      </c>
      <c r="T34" s="10" t="s">
        <v>26</v>
      </c>
      <c r="U34" s="10" t="s">
        <v>28</v>
      </c>
    </row>
    <row r="35" spans="1:21" ht="15">
      <c r="A35" s="43">
        <f t="shared" si="2"/>
        <v>29</v>
      </c>
      <c r="B35" s="12">
        <v>1685260</v>
      </c>
      <c r="C35" s="19" t="s">
        <v>98</v>
      </c>
      <c r="D35" s="13">
        <v>75</v>
      </c>
      <c r="E35" s="13" t="s">
        <v>3</v>
      </c>
      <c r="F35" s="10">
        <v>68</v>
      </c>
      <c r="G35" s="10" t="s">
        <v>0</v>
      </c>
      <c r="H35" s="13"/>
      <c r="I35" s="13"/>
      <c r="J35" s="10"/>
      <c r="K35" s="10"/>
      <c r="L35" s="13">
        <v>58</v>
      </c>
      <c r="M35" s="13" t="s">
        <v>5</v>
      </c>
      <c r="N35" s="13">
        <v>64</v>
      </c>
      <c r="O35" s="13" t="s">
        <v>0</v>
      </c>
      <c r="P35" s="13">
        <v>44</v>
      </c>
      <c r="Q35" s="13" t="s">
        <v>7</v>
      </c>
      <c r="R35" s="10">
        <f t="shared" si="0"/>
        <v>309</v>
      </c>
      <c r="S35" s="10">
        <f t="shared" si="1"/>
        <v>61.8</v>
      </c>
      <c r="T35" s="10" t="s">
        <v>26</v>
      </c>
      <c r="U35" s="10" t="s">
        <v>27</v>
      </c>
    </row>
    <row r="36" spans="1:21" ht="15">
      <c r="A36" s="43">
        <f t="shared" si="2"/>
        <v>30</v>
      </c>
      <c r="B36" s="12">
        <v>1685258</v>
      </c>
      <c r="C36" s="19" t="s">
        <v>96</v>
      </c>
      <c r="D36" s="13">
        <v>52</v>
      </c>
      <c r="E36" s="13" t="s">
        <v>6</v>
      </c>
      <c r="F36" s="10">
        <v>60</v>
      </c>
      <c r="G36" s="10" t="s">
        <v>5</v>
      </c>
      <c r="H36" s="13"/>
      <c r="I36" s="13"/>
      <c r="J36" s="10"/>
      <c r="K36" s="10"/>
      <c r="L36" s="13">
        <v>42</v>
      </c>
      <c r="M36" s="13" t="s">
        <v>7</v>
      </c>
      <c r="N36" s="13">
        <v>62</v>
      </c>
      <c r="O36" s="13" t="s">
        <v>0</v>
      </c>
      <c r="P36" s="13">
        <v>42</v>
      </c>
      <c r="Q36" s="13" t="s">
        <v>7</v>
      </c>
      <c r="R36" s="10">
        <f t="shared" si="0"/>
        <v>258</v>
      </c>
      <c r="S36" s="10">
        <f t="shared" si="1"/>
        <v>51.6</v>
      </c>
      <c r="T36" s="10" t="s">
        <v>26</v>
      </c>
      <c r="U36" s="10" t="s">
        <v>28</v>
      </c>
    </row>
    <row r="37" spans="1:21" ht="15">
      <c r="A37" s="43">
        <f t="shared" si="2"/>
        <v>31</v>
      </c>
      <c r="B37" s="12">
        <v>1685267</v>
      </c>
      <c r="C37" s="19" t="s">
        <v>105</v>
      </c>
      <c r="D37" s="13">
        <v>52</v>
      </c>
      <c r="E37" s="13" t="s">
        <v>6</v>
      </c>
      <c r="F37" s="13">
        <v>53</v>
      </c>
      <c r="G37" s="13" t="s">
        <v>6</v>
      </c>
      <c r="H37" s="10"/>
      <c r="I37" s="10"/>
      <c r="J37" s="10"/>
      <c r="K37" s="10"/>
      <c r="L37" s="13">
        <v>42</v>
      </c>
      <c r="M37" s="13" t="s">
        <v>7</v>
      </c>
      <c r="N37" s="13">
        <v>49</v>
      </c>
      <c r="O37" s="13" t="s">
        <v>6</v>
      </c>
      <c r="P37" s="39">
        <v>25</v>
      </c>
      <c r="Q37" s="39" t="s">
        <v>41</v>
      </c>
      <c r="R37" s="10">
        <f t="shared" si="0"/>
        <v>221</v>
      </c>
      <c r="S37" s="10">
        <f t="shared" si="1"/>
        <v>44.2</v>
      </c>
      <c r="T37" s="10" t="s">
        <v>26</v>
      </c>
      <c r="U37" s="40" t="s">
        <v>50</v>
      </c>
    </row>
    <row r="38" spans="1:21" ht="15">
      <c r="A38" s="43">
        <f t="shared" si="2"/>
        <v>32</v>
      </c>
      <c r="B38" s="12">
        <v>1685285</v>
      </c>
      <c r="C38" s="19" t="s">
        <v>123</v>
      </c>
      <c r="D38" s="13">
        <v>41</v>
      </c>
      <c r="E38" s="13" t="s">
        <v>7</v>
      </c>
      <c r="F38" s="13">
        <v>48</v>
      </c>
      <c r="G38" s="13" t="s">
        <v>6</v>
      </c>
      <c r="H38" s="10"/>
      <c r="I38" s="10"/>
      <c r="J38" s="10"/>
      <c r="K38" s="10"/>
      <c r="L38" s="13">
        <v>42</v>
      </c>
      <c r="M38" s="13" t="s">
        <v>7</v>
      </c>
      <c r="N38" s="13">
        <v>40</v>
      </c>
      <c r="O38" s="13" t="s">
        <v>7</v>
      </c>
      <c r="P38" s="39">
        <v>27</v>
      </c>
      <c r="Q38" s="39" t="s">
        <v>41</v>
      </c>
      <c r="R38" s="10">
        <f t="shared" si="0"/>
        <v>198</v>
      </c>
      <c r="S38" s="10">
        <f t="shared" si="1"/>
        <v>39.6</v>
      </c>
      <c r="T38" s="10" t="s">
        <v>26</v>
      </c>
      <c r="U38" s="40" t="s">
        <v>50</v>
      </c>
    </row>
    <row r="39" spans="2:21" ht="15">
      <c r="B39" s="14"/>
      <c r="C39" s="15" t="s">
        <v>49</v>
      </c>
      <c r="D39" s="16">
        <f>SUM(D7:D38)</f>
        <v>2045</v>
      </c>
      <c r="F39" s="16">
        <f>SUM(F7:F38)</f>
        <v>1356</v>
      </c>
      <c r="G39" s="16"/>
      <c r="H39" s="16">
        <f>SUM(H7:H38)</f>
        <v>363</v>
      </c>
      <c r="I39" s="16"/>
      <c r="J39" s="16">
        <f>SUM(J7:J38)</f>
        <v>381</v>
      </c>
      <c r="K39" s="16"/>
      <c r="L39" s="16">
        <f>SUM(L7:L38)</f>
        <v>1971</v>
      </c>
      <c r="M39" s="16"/>
      <c r="N39" s="16">
        <f>SUM(N7:N38)</f>
        <v>2261</v>
      </c>
      <c r="O39" s="16"/>
      <c r="P39" s="16">
        <f>SUM(P7:P38)</f>
        <v>1804</v>
      </c>
      <c r="Q39" s="16"/>
      <c r="R39" s="16"/>
      <c r="S39" s="16"/>
      <c r="T39" s="16"/>
      <c r="U39" s="16"/>
    </row>
    <row r="40" spans="2:21" ht="15">
      <c r="B40" s="14"/>
      <c r="C40" s="15"/>
      <c r="D40" s="16">
        <f>+D39/32</f>
        <v>63.90625</v>
      </c>
      <c r="E40" s="16"/>
      <c r="F40" s="16">
        <f>+F39/21</f>
        <v>64.57142857142857</v>
      </c>
      <c r="G40" s="16"/>
      <c r="H40" s="16">
        <f>+H39/6</f>
        <v>60.5</v>
      </c>
      <c r="I40" s="16"/>
      <c r="J40" s="16">
        <f>+J39/5</f>
        <v>76.2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2:21" ht="15">
      <c r="B41" s="14"/>
      <c r="C41" s="15" t="s">
        <v>42</v>
      </c>
      <c r="D41" s="16">
        <f>+Science!D46</f>
        <v>3124</v>
      </c>
      <c r="E41" s="16"/>
      <c r="F41" s="16">
        <f>+Science!F46</f>
        <v>1748</v>
      </c>
      <c r="G41" s="16"/>
      <c r="H41" s="16">
        <f>+Science!L46</f>
        <v>2500</v>
      </c>
      <c r="I41" s="16"/>
      <c r="J41" s="16">
        <f>+Science!H46</f>
        <v>1368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2:21" ht="15">
      <c r="B42" s="14"/>
      <c r="C42" s="15" t="s">
        <v>47</v>
      </c>
      <c r="D42" s="16">
        <f>+D39+D41</f>
        <v>5169</v>
      </c>
      <c r="E42" s="16"/>
      <c r="F42" s="16">
        <f>+F39+F41</f>
        <v>3104</v>
      </c>
      <c r="G42" s="16"/>
      <c r="H42" s="16">
        <f>+H39+H41</f>
        <v>2863</v>
      </c>
      <c r="I42" s="16"/>
      <c r="J42" s="16">
        <f>+J39+J41</f>
        <v>1749</v>
      </c>
      <c r="K42" s="16"/>
      <c r="L42" s="16">
        <f>+L39</f>
        <v>1971</v>
      </c>
      <c r="M42" s="16"/>
      <c r="N42" s="16">
        <f>+N39</f>
        <v>2261</v>
      </c>
      <c r="O42" s="16"/>
      <c r="P42" s="16">
        <f>+P39</f>
        <v>1804</v>
      </c>
      <c r="Q42" s="16"/>
      <c r="R42" s="16">
        <f>SUM(R7:R41)</f>
        <v>10181</v>
      </c>
      <c r="S42" s="16"/>
      <c r="T42" s="16"/>
      <c r="U42" s="16"/>
    </row>
    <row r="43" spans="2:21" ht="15">
      <c r="B43" s="14"/>
      <c r="C43" s="15"/>
      <c r="D43" s="41">
        <f>+D42/72</f>
        <v>71.79166666666667</v>
      </c>
      <c r="E43" s="41"/>
      <c r="F43" s="41">
        <f>+F42/44</f>
        <v>70.54545454545455</v>
      </c>
      <c r="G43" s="41"/>
      <c r="H43" s="41">
        <f>+H42/43</f>
        <v>66.5813953488372</v>
      </c>
      <c r="I43" s="41"/>
      <c r="J43" s="41">
        <f>+J42/22</f>
        <v>79.5</v>
      </c>
      <c r="K43" s="41"/>
      <c r="L43" s="41">
        <f>+L42/32</f>
        <v>61.59375</v>
      </c>
      <c r="M43" s="41"/>
      <c r="N43" s="41">
        <f>+N42/32</f>
        <v>70.65625</v>
      </c>
      <c r="O43" s="41"/>
      <c r="P43" s="41">
        <f>+P42/32</f>
        <v>56.375</v>
      </c>
      <c r="Q43" s="41"/>
      <c r="R43" s="41">
        <f>+R42/33</f>
        <v>308.5151515151515</v>
      </c>
      <c r="S43" s="16"/>
      <c r="T43" s="16"/>
      <c r="U43" s="16"/>
    </row>
    <row r="44" spans="2:21" ht="15">
      <c r="B44" s="14"/>
      <c r="C44" s="15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>
        <f>+R43/5</f>
        <v>61.7030303030303</v>
      </c>
      <c r="S44" s="16"/>
      <c r="T44" s="16"/>
      <c r="U44" s="16"/>
    </row>
    <row r="45" spans="2:21" ht="15">
      <c r="B45" s="4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ht="15">
      <c r="B46" s="17" t="s">
        <v>29</v>
      </c>
      <c r="C46" s="17"/>
      <c r="D46" s="17"/>
      <c r="E46" s="1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ht="15">
      <c r="B47" s="10">
        <v>1</v>
      </c>
      <c r="C47" s="19" t="s">
        <v>107</v>
      </c>
      <c r="D47" s="10">
        <v>91.6</v>
      </c>
      <c r="E47" s="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f>+Science!R46+'Comm (3)'!R42</f>
        <v>25001</v>
      </c>
      <c r="S47" s="8"/>
      <c r="T47" s="8"/>
      <c r="U47" s="8"/>
    </row>
    <row r="48" spans="2:21" ht="15">
      <c r="B48" s="10">
        <v>2</v>
      </c>
      <c r="C48" s="19" t="s">
        <v>124</v>
      </c>
      <c r="D48" s="10">
        <v>84.2</v>
      </c>
      <c r="E48" s="3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f>+R47/76</f>
        <v>328.9605263157895</v>
      </c>
      <c r="S48" s="8"/>
      <c r="T48" s="8"/>
      <c r="U48" s="8"/>
    </row>
    <row r="49" spans="2:21" ht="15">
      <c r="B49" s="10">
        <v>3</v>
      </c>
      <c r="C49" s="19" t="s">
        <v>94</v>
      </c>
      <c r="D49" s="10">
        <v>82.6</v>
      </c>
      <c r="E49" s="3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f>+R48/5</f>
        <v>65.7921052631579</v>
      </c>
      <c r="S49" s="8"/>
      <c r="T49" s="8"/>
      <c r="U49" s="8"/>
    </row>
    <row r="50" spans="2:21" ht="15">
      <c r="B50" s="16"/>
      <c r="C50" s="20"/>
      <c r="D50" s="16"/>
      <c r="E50" s="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13" ht="15">
      <c r="B51" s="21"/>
      <c r="C51" s="21"/>
      <c r="D51" s="22" t="s">
        <v>15</v>
      </c>
      <c r="E51" s="22" t="s">
        <v>44</v>
      </c>
      <c r="F51" s="43" t="s">
        <v>17</v>
      </c>
      <c r="G51" s="43" t="s">
        <v>18</v>
      </c>
      <c r="H51" s="11" t="s">
        <v>45</v>
      </c>
      <c r="I51" s="43" t="s">
        <v>20</v>
      </c>
      <c r="J51" s="43" t="s">
        <v>21</v>
      </c>
      <c r="K51" s="43" t="s">
        <v>36</v>
      </c>
      <c r="L51" s="43" t="s">
        <v>46</v>
      </c>
      <c r="M51" s="43" t="s">
        <v>38</v>
      </c>
    </row>
    <row r="52" spans="3:10" ht="15">
      <c r="C52" s="5" t="s">
        <v>42</v>
      </c>
      <c r="D52" s="43">
        <v>40</v>
      </c>
      <c r="E52" s="43">
        <v>23</v>
      </c>
      <c r="F52" s="43">
        <v>17</v>
      </c>
      <c r="G52" s="43">
        <v>3</v>
      </c>
      <c r="H52" s="43">
        <v>37</v>
      </c>
      <c r="I52" s="43">
        <v>40</v>
      </c>
      <c r="J52" s="43">
        <v>40</v>
      </c>
    </row>
    <row r="53" spans="3:13" ht="15">
      <c r="C53" s="5" t="s">
        <v>43</v>
      </c>
      <c r="D53" s="43">
        <v>32</v>
      </c>
      <c r="E53" s="43">
        <v>21</v>
      </c>
      <c r="F53" s="43">
        <v>5</v>
      </c>
      <c r="H53" s="43">
        <v>6</v>
      </c>
      <c r="K53" s="43">
        <v>32</v>
      </c>
      <c r="L53" s="43">
        <v>32</v>
      </c>
      <c r="M53" s="43">
        <v>32</v>
      </c>
    </row>
    <row r="54" spans="3:8" ht="15">
      <c r="C54" s="5" t="s">
        <v>47</v>
      </c>
      <c r="D54" s="43">
        <f>SUM(D52:D53)</f>
        <v>72</v>
      </c>
      <c r="E54" s="43">
        <f aca="true" t="shared" si="3" ref="E54:F54">SUM(E52:E53)</f>
        <v>44</v>
      </c>
      <c r="F54" s="43">
        <f t="shared" si="3"/>
        <v>22</v>
      </c>
      <c r="H54" s="43">
        <f>SUM(H52:H53)</f>
        <v>43</v>
      </c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63"/>
  <sheetViews>
    <sheetView workbookViewId="0" topLeftCell="A1">
      <selection activeCell="I22" sqref="I22"/>
    </sheetView>
  </sheetViews>
  <sheetFormatPr defaultColWidth="9.140625" defaultRowHeight="15"/>
  <cols>
    <col min="1" max="1" width="9.28125" style="23" bestFit="1" customWidth="1"/>
    <col min="2" max="2" width="11.28125" style="38" bestFit="1" customWidth="1"/>
    <col min="3" max="3" width="24.8515625" style="38" customWidth="1"/>
    <col min="4" max="4" width="8.28125" style="23" customWidth="1"/>
    <col min="5" max="5" width="6.8515625" style="23" customWidth="1"/>
    <col min="6" max="6" width="6.140625" style="23" customWidth="1"/>
    <col min="7" max="7" width="5.8515625" style="23" customWidth="1"/>
    <col min="8" max="8" width="7.421875" style="23" customWidth="1"/>
    <col min="9" max="9" width="6.7109375" style="23" customWidth="1"/>
    <col min="10" max="10" width="6.140625" style="23" customWidth="1"/>
    <col min="11" max="11" width="6.421875" style="23" customWidth="1"/>
    <col min="12" max="12" width="5.8515625" style="23" customWidth="1"/>
    <col min="13" max="13" width="6.00390625" style="23" customWidth="1"/>
    <col min="14" max="14" width="6.57421875" style="23" customWidth="1"/>
    <col min="15" max="15" width="6.421875" style="23" customWidth="1"/>
    <col min="16" max="16" width="7.00390625" style="23" customWidth="1"/>
    <col min="17" max="17" width="6.7109375" style="23" customWidth="1"/>
    <col min="18" max="19" width="9.28125" style="23" bestFit="1" customWidth="1"/>
    <col min="20" max="21" width="9.140625" style="23" customWidth="1"/>
    <col min="22" max="16384" width="9.140625" style="24" customWidth="1"/>
  </cols>
  <sheetData>
    <row r="1" spans="2:21" ht="15">
      <c r="B1" s="64" t="s">
        <v>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2:21" ht="15">
      <c r="B2" s="65" t="s">
        <v>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21" ht="15">
      <c r="B3" s="65" t="s">
        <v>51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15">
      <c r="B4" s="25"/>
      <c r="C4" s="25"/>
      <c r="D4" s="42">
        <v>301</v>
      </c>
      <c r="E4" s="42">
        <v>301</v>
      </c>
      <c r="F4" s="42">
        <v>302</v>
      </c>
      <c r="G4" s="42">
        <v>302</v>
      </c>
      <c r="H4" s="27" t="s">
        <v>9</v>
      </c>
      <c r="I4" s="27" t="s">
        <v>9</v>
      </c>
      <c r="J4" s="27" t="s">
        <v>10</v>
      </c>
      <c r="K4" s="27" t="s">
        <v>10</v>
      </c>
      <c r="L4" s="27" t="s">
        <v>11</v>
      </c>
      <c r="M4" s="27" t="s">
        <v>11</v>
      </c>
      <c r="N4" s="27" t="s">
        <v>12</v>
      </c>
      <c r="O4" s="27" t="s">
        <v>12</v>
      </c>
      <c r="P4" s="27" t="s">
        <v>13</v>
      </c>
      <c r="Q4" s="27" t="s">
        <v>13</v>
      </c>
      <c r="R4" s="42"/>
      <c r="S4" s="42"/>
      <c r="T4" s="42"/>
      <c r="U4" s="42"/>
    </row>
    <row r="5" spans="2:21" ht="15">
      <c r="B5" s="28" t="s">
        <v>14</v>
      </c>
      <c r="C5" s="28" t="s">
        <v>52</v>
      </c>
      <c r="D5" s="28" t="s">
        <v>15</v>
      </c>
      <c r="E5" s="28" t="s">
        <v>15</v>
      </c>
      <c r="F5" s="28" t="s">
        <v>16</v>
      </c>
      <c r="G5" s="28" t="s">
        <v>16</v>
      </c>
      <c r="H5" s="28" t="s">
        <v>17</v>
      </c>
      <c r="I5" s="28" t="s">
        <v>17</v>
      </c>
      <c r="J5" s="28" t="s">
        <v>18</v>
      </c>
      <c r="K5" s="28" t="s">
        <v>18</v>
      </c>
      <c r="L5" s="28" t="s">
        <v>19</v>
      </c>
      <c r="M5" s="28" t="s">
        <v>19</v>
      </c>
      <c r="N5" s="28" t="s">
        <v>20</v>
      </c>
      <c r="O5" s="28" t="s">
        <v>20</v>
      </c>
      <c r="P5" s="28" t="s">
        <v>21</v>
      </c>
      <c r="Q5" s="28" t="s">
        <v>21</v>
      </c>
      <c r="R5" s="28" t="s">
        <v>22</v>
      </c>
      <c r="S5" s="28" t="s">
        <v>23</v>
      </c>
      <c r="T5" s="28" t="s">
        <v>24</v>
      </c>
      <c r="U5" s="28" t="s">
        <v>25</v>
      </c>
    </row>
    <row r="6" spans="1:21" ht="15">
      <c r="A6" s="23">
        <v>1</v>
      </c>
      <c r="B6" s="29">
        <v>1685243</v>
      </c>
      <c r="C6" s="19" t="s">
        <v>81</v>
      </c>
      <c r="D6" s="29">
        <v>87</v>
      </c>
      <c r="E6" s="29" t="s">
        <v>2</v>
      </c>
      <c r="F6" s="29"/>
      <c r="G6" s="29"/>
      <c r="H6" s="28">
        <v>93</v>
      </c>
      <c r="I6" s="28" t="s">
        <v>4</v>
      </c>
      <c r="J6" s="29">
        <v>96</v>
      </c>
      <c r="K6" s="29" t="s">
        <v>4</v>
      </c>
      <c r="L6" s="29"/>
      <c r="M6" s="28"/>
      <c r="N6" s="29">
        <v>84</v>
      </c>
      <c r="O6" s="29" t="s">
        <v>2</v>
      </c>
      <c r="P6" s="29">
        <v>95</v>
      </c>
      <c r="Q6" s="29" t="s">
        <v>4</v>
      </c>
      <c r="R6" s="28">
        <f aca="true" t="shared" si="0" ref="R6:R45">+D6+F6+H6+J6+L6+N6+P6</f>
        <v>455</v>
      </c>
      <c r="S6" s="28">
        <f aca="true" t="shared" si="1" ref="S6:S45">+(D6+F6+H6+J6+L6+N6+P6)*100/500</f>
        <v>91</v>
      </c>
      <c r="T6" s="28" t="s">
        <v>26</v>
      </c>
      <c r="U6" s="28" t="s">
        <v>27</v>
      </c>
    </row>
    <row r="7" spans="1:21" ht="15">
      <c r="A7" s="23">
        <f>+A6+1</f>
        <v>2</v>
      </c>
      <c r="B7" s="29">
        <v>1685254</v>
      </c>
      <c r="C7" s="12" t="s">
        <v>92</v>
      </c>
      <c r="D7" s="29">
        <v>84</v>
      </c>
      <c r="E7" s="29" t="s">
        <v>2</v>
      </c>
      <c r="F7" s="28"/>
      <c r="G7" s="28"/>
      <c r="H7" s="29">
        <v>92</v>
      </c>
      <c r="I7" s="29" t="s">
        <v>2</v>
      </c>
      <c r="J7" s="28"/>
      <c r="K7" s="28"/>
      <c r="L7" s="29">
        <v>98</v>
      </c>
      <c r="M7" s="29" t="s">
        <v>4</v>
      </c>
      <c r="N7" s="29">
        <v>91</v>
      </c>
      <c r="O7" s="29" t="s">
        <v>4</v>
      </c>
      <c r="P7" s="29">
        <v>95</v>
      </c>
      <c r="Q7" s="29" t="s">
        <v>4</v>
      </c>
      <c r="R7" s="28">
        <f t="shared" si="0"/>
        <v>460</v>
      </c>
      <c r="S7" s="28">
        <f t="shared" si="1"/>
        <v>92</v>
      </c>
      <c r="T7" s="28" t="s">
        <v>26</v>
      </c>
      <c r="U7" s="28" t="s">
        <v>27</v>
      </c>
    </row>
    <row r="8" spans="1:21" ht="15">
      <c r="A8" s="23">
        <f>+A7+1</f>
        <v>3</v>
      </c>
      <c r="B8" s="29">
        <v>1685217</v>
      </c>
      <c r="C8" s="19" t="s">
        <v>55</v>
      </c>
      <c r="D8" s="29">
        <v>93</v>
      </c>
      <c r="E8" s="29" t="s">
        <v>4</v>
      </c>
      <c r="F8" s="29"/>
      <c r="G8" s="29"/>
      <c r="H8" s="28">
        <v>89</v>
      </c>
      <c r="I8" s="28" t="s">
        <v>2</v>
      </c>
      <c r="J8" s="28"/>
      <c r="K8" s="28"/>
      <c r="L8" s="29">
        <v>95</v>
      </c>
      <c r="M8" s="29" t="s">
        <v>4</v>
      </c>
      <c r="N8" s="29">
        <v>91</v>
      </c>
      <c r="O8" s="29" t="s">
        <v>4</v>
      </c>
      <c r="P8" s="29">
        <v>95</v>
      </c>
      <c r="Q8" s="29" t="s">
        <v>4</v>
      </c>
      <c r="R8" s="28">
        <f t="shared" si="0"/>
        <v>463</v>
      </c>
      <c r="S8" s="28">
        <f t="shared" si="1"/>
        <v>92.6</v>
      </c>
      <c r="T8" s="28" t="s">
        <v>26</v>
      </c>
      <c r="U8" s="28" t="s">
        <v>27</v>
      </c>
    </row>
    <row r="9" spans="1:22" ht="15">
      <c r="A9" s="23">
        <v>4</v>
      </c>
      <c r="B9" s="29">
        <v>1685250</v>
      </c>
      <c r="C9" s="19" t="s">
        <v>88</v>
      </c>
      <c r="D9" s="29">
        <v>76</v>
      </c>
      <c r="E9" s="29" t="s">
        <v>3</v>
      </c>
      <c r="F9" s="29"/>
      <c r="G9" s="29"/>
      <c r="H9" s="28">
        <v>88</v>
      </c>
      <c r="I9" s="28" t="s">
        <v>2</v>
      </c>
      <c r="J9" s="28"/>
      <c r="K9" s="28"/>
      <c r="L9" s="29">
        <v>65</v>
      </c>
      <c r="M9" s="29" t="s">
        <v>4</v>
      </c>
      <c r="N9" s="29">
        <v>82</v>
      </c>
      <c r="O9" s="29" t="s">
        <v>2</v>
      </c>
      <c r="P9" s="29">
        <v>90</v>
      </c>
      <c r="Q9" s="29" t="s">
        <v>2</v>
      </c>
      <c r="R9" s="28">
        <f t="shared" si="0"/>
        <v>401</v>
      </c>
      <c r="S9" s="28">
        <f t="shared" si="1"/>
        <v>80.2</v>
      </c>
      <c r="T9" s="28" t="s">
        <v>26</v>
      </c>
      <c r="U9" s="28" t="s">
        <v>27</v>
      </c>
      <c r="V9" s="30"/>
    </row>
    <row r="10" spans="1:21" ht="15">
      <c r="A10" s="23">
        <f>+A9+1</f>
        <v>5</v>
      </c>
      <c r="B10" s="29">
        <v>1685218</v>
      </c>
      <c r="C10" s="19" t="s">
        <v>56</v>
      </c>
      <c r="D10" s="29">
        <v>75</v>
      </c>
      <c r="E10" s="29" t="s">
        <v>3</v>
      </c>
      <c r="F10" s="28"/>
      <c r="G10" s="28"/>
      <c r="H10" s="29">
        <v>87</v>
      </c>
      <c r="I10" s="29" t="s">
        <v>1</v>
      </c>
      <c r="J10" s="28"/>
      <c r="K10" s="28"/>
      <c r="L10" s="29">
        <v>93</v>
      </c>
      <c r="M10" s="29" t="s">
        <v>2</v>
      </c>
      <c r="N10" s="29">
        <v>83</v>
      </c>
      <c r="O10" s="29" t="s">
        <v>2</v>
      </c>
      <c r="P10" s="29">
        <v>80</v>
      </c>
      <c r="Q10" s="29" t="s">
        <v>1</v>
      </c>
      <c r="R10" s="28">
        <f t="shared" si="0"/>
        <v>418</v>
      </c>
      <c r="S10" s="28">
        <f t="shared" si="1"/>
        <v>83.6</v>
      </c>
      <c r="T10" s="28" t="s">
        <v>26</v>
      </c>
      <c r="U10" s="28" t="s">
        <v>27</v>
      </c>
    </row>
    <row r="11" spans="1:22" ht="15">
      <c r="A11" s="23">
        <f aca="true" t="shared" si="2" ref="A11:A45">+A10+1</f>
        <v>6</v>
      </c>
      <c r="B11" s="29">
        <v>1685251</v>
      </c>
      <c r="C11" s="19" t="s">
        <v>89</v>
      </c>
      <c r="D11" s="29">
        <v>90</v>
      </c>
      <c r="E11" s="29" t="s">
        <v>4</v>
      </c>
      <c r="F11" s="28"/>
      <c r="G11" s="28"/>
      <c r="H11" s="29">
        <v>82</v>
      </c>
      <c r="I11" s="29" t="s">
        <v>3</v>
      </c>
      <c r="J11" s="28"/>
      <c r="K11" s="28"/>
      <c r="L11" s="29">
        <v>88</v>
      </c>
      <c r="M11" s="29" t="s">
        <v>2</v>
      </c>
      <c r="N11" s="29">
        <v>83</v>
      </c>
      <c r="O11" s="29" t="s">
        <v>2</v>
      </c>
      <c r="P11" s="29">
        <v>84</v>
      </c>
      <c r="Q11" s="29" t="s">
        <v>2</v>
      </c>
      <c r="R11" s="28">
        <f t="shared" si="0"/>
        <v>427</v>
      </c>
      <c r="S11" s="28">
        <f t="shared" si="1"/>
        <v>85.4</v>
      </c>
      <c r="T11" s="28" t="s">
        <v>26</v>
      </c>
      <c r="U11" s="28" t="s">
        <v>27</v>
      </c>
      <c r="V11" s="30"/>
    </row>
    <row r="12" spans="1:22" ht="15">
      <c r="A12" s="23">
        <f t="shared" si="2"/>
        <v>7</v>
      </c>
      <c r="B12" s="29">
        <v>1685242</v>
      </c>
      <c r="C12" s="19" t="s">
        <v>80</v>
      </c>
      <c r="D12" s="29">
        <v>84</v>
      </c>
      <c r="E12" s="29" t="s">
        <v>2</v>
      </c>
      <c r="F12" s="28"/>
      <c r="G12" s="28"/>
      <c r="H12" s="29">
        <v>82</v>
      </c>
      <c r="I12" s="29" t="s">
        <v>3</v>
      </c>
      <c r="J12" s="28"/>
      <c r="K12" s="28"/>
      <c r="L12" s="29">
        <v>84</v>
      </c>
      <c r="M12" s="29" t="s">
        <v>2</v>
      </c>
      <c r="N12" s="29">
        <v>75</v>
      </c>
      <c r="O12" s="29" t="s">
        <v>1</v>
      </c>
      <c r="P12" s="29">
        <v>92</v>
      </c>
      <c r="Q12" s="29" t="s">
        <v>4</v>
      </c>
      <c r="R12" s="28">
        <f t="shared" si="0"/>
        <v>417</v>
      </c>
      <c r="S12" s="28">
        <f t="shared" si="1"/>
        <v>83.4</v>
      </c>
      <c r="T12" s="28" t="s">
        <v>26</v>
      </c>
      <c r="U12" s="28" t="s">
        <v>27</v>
      </c>
      <c r="V12" s="30"/>
    </row>
    <row r="13" spans="1:22" ht="15">
      <c r="A13" s="23">
        <f t="shared" si="2"/>
        <v>8</v>
      </c>
      <c r="B13" s="29">
        <v>1685237</v>
      </c>
      <c r="C13" s="19" t="s">
        <v>75</v>
      </c>
      <c r="D13" s="29">
        <v>85</v>
      </c>
      <c r="E13" s="29" t="s">
        <v>2</v>
      </c>
      <c r="F13" s="28"/>
      <c r="G13" s="28"/>
      <c r="H13" s="29">
        <v>82</v>
      </c>
      <c r="I13" s="29" t="s">
        <v>3</v>
      </c>
      <c r="J13" s="28"/>
      <c r="K13" s="28"/>
      <c r="L13" s="29">
        <v>80</v>
      </c>
      <c r="M13" s="29" t="s">
        <v>1</v>
      </c>
      <c r="N13" s="29">
        <v>72</v>
      </c>
      <c r="O13" s="29" t="s">
        <v>3</v>
      </c>
      <c r="P13" s="29">
        <v>70</v>
      </c>
      <c r="Q13" s="29" t="s">
        <v>3</v>
      </c>
      <c r="R13" s="28">
        <f t="shared" si="0"/>
        <v>389</v>
      </c>
      <c r="S13" s="28">
        <f t="shared" si="1"/>
        <v>77.8</v>
      </c>
      <c r="T13" s="28" t="s">
        <v>26</v>
      </c>
      <c r="U13" s="28" t="s">
        <v>27</v>
      </c>
      <c r="V13" s="30"/>
    </row>
    <row r="14" spans="1:22" ht="15">
      <c r="A14" s="23">
        <f t="shared" si="2"/>
        <v>9</v>
      </c>
      <c r="B14" s="29">
        <v>1685249</v>
      </c>
      <c r="C14" s="19" t="s">
        <v>87</v>
      </c>
      <c r="D14" s="29">
        <v>78</v>
      </c>
      <c r="E14" s="29" t="s">
        <v>1</v>
      </c>
      <c r="F14" s="29"/>
      <c r="G14" s="29"/>
      <c r="H14" s="28">
        <v>80</v>
      </c>
      <c r="I14" s="28" t="s">
        <v>3</v>
      </c>
      <c r="J14" s="28"/>
      <c r="K14" s="28"/>
      <c r="L14" s="29">
        <v>69</v>
      </c>
      <c r="M14" s="29" t="s">
        <v>3</v>
      </c>
      <c r="N14" s="29">
        <v>70</v>
      </c>
      <c r="O14" s="29" t="s">
        <v>3</v>
      </c>
      <c r="P14" s="29">
        <v>75</v>
      </c>
      <c r="Q14" s="29" t="s">
        <v>1</v>
      </c>
      <c r="R14" s="28">
        <f t="shared" si="0"/>
        <v>372</v>
      </c>
      <c r="S14" s="28">
        <f t="shared" si="1"/>
        <v>74.4</v>
      </c>
      <c r="T14" s="28" t="s">
        <v>26</v>
      </c>
      <c r="U14" s="28" t="s">
        <v>27</v>
      </c>
      <c r="V14" s="30"/>
    </row>
    <row r="15" spans="1:22" ht="15">
      <c r="A15" s="23">
        <f t="shared" si="2"/>
        <v>10</v>
      </c>
      <c r="B15" s="29">
        <v>1685252</v>
      </c>
      <c r="C15" s="19" t="s">
        <v>90</v>
      </c>
      <c r="D15" s="29">
        <v>75</v>
      </c>
      <c r="E15" s="29" t="s">
        <v>3</v>
      </c>
      <c r="F15" s="29"/>
      <c r="G15" s="29"/>
      <c r="H15" s="28">
        <v>79</v>
      </c>
      <c r="I15" s="28" t="s">
        <v>3</v>
      </c>
      <c r="J15" s="28"/>
      <c r="K15" s="28"/>
      <c r="L15" s="29">
        <v>72</v>
      </c>
      <c r="M15" s="29" t="s">
        <v>3</v>
      </c>
      <c r="N15" s="29">
        <v>69</v>
      </c>
      <c r="O15" s="29" t="s">
        <v>3</v>
      </c>
      <c r="P15" s="29">
        <v>78</v>
      </c>
      <c r="Q15" s="29" t="s">
        <v>1</v>
      </c>
      <c r="R15" s="28">
        <f t="shared" si="0"/>
        <v>373</v>
      </c>
      <c r="S15" s="28">
        <f t="shared" si="1"/>
        <v>74.6</v>
      </c>
      <c r="T15" s="28" t="s">
        <v>26</v>
      </c>
      <c r="U15" s="28" t="s">
        <v>27</v>
      </c>
      <c r="V15" s="30"/>
    </row>
    <row r="16" spans="1:22" ht="15">
      <c r="A16" s="23">
        <f t="shared" si="2"/>
        <v>11</v>
      </c>
      <c r="B16" s="29">
        <v>1685220</v>
      </c>
      <c r="C16" s="19" t="s">
        <v>58</v>
      </c>
      <c r="D16" s="29">
        <v>95</v>
      </c>
      <c r="E16" s="29" t="s">
        <v>4</v>
      </c>
      <c r="F16" s="29"/>
      <c r="G16" s="29"/>
      <c r="H16" s="28">
        <v>79</v>
      </c>
      <c r="I16" s="28" t="s">
        <v>3</v>
      </c>
      <c r="J16" s="28"/>
      <c r="K16" s="28"/>
      <c r="L16" s="29">
        <v>75</v>
      </c>
      <c r="M16" s="29" t="s">
        <v>1</v>
      </c>
      <c r="N16" s="29">
        <v>64</v>
      </c>
      <c r="O16" s="29" t="s">
        <v>0</v>
      </c>
      <c r="P16" s="29">
        <v>91</v>
      </c>
      <c r="Q16" s="29" t="s">
        <v>4</v>
      </c>
      <c r="R16" s="28">
        <f t="shared" si="0"/>
        <v>404</v>
      </c>
      <c r="S16" s="28">
        <f t="shared" si="1"/>
        <v>80.8</v>
      </c>
      <c r="T16" s="28" t="s">
        <v>26</v>
      </c>
      <c r="U16" s="28" t="s">
        <v>27</v>
      </c>
      <c r="V16" s="30"/>
    </row>
    <row r="17" spans="1:21" ht="15">
      <c r="A17" s="23">
        <f t="shared" si="2"/>
        <v>12</v>
      </c>
      <c r="B17" s="29">
        <v>1685241</v>
      </c>
      <c r="C17" s="19" t="s">
        <v>79</v>
      </c>
      <c r="D17" s="29">
        <v>69</v>
      </c>
      <c r="E17" s="29" t="s">
        <v>0</v>
      </c>
      <c r="F17" s="29"/>
      <c r="G17" s="29"/>
      <c r="H17" s="28">
        <v>76</v>
      </c>
      <c r="I17" s="28" t="s">
        <v>0</v>
      </c>
      <c r="J17" s="28"/>
      <c r="K17" s="28"/>
      <c r="L17" s="29">
        <v>75</v>
      </c>
      <c r="M17" s="29" t="s">
        <v>1</v>
      </c>
      <c r="N17" s="29">
        <v>74</v>
      </c>
      <c r="O17" s="29" t="s">
        <v>3</v>
      </c>
      <c r="P17" s="29">
        <v>79</v>
      </c>
      <c r="Q17" s="29" t="s">
        <v>1</v>
      </c>
      <c r="R17" s="28">
        <f t="shared" si="0"/>
        <v>373</v>
      </c>
      <c r="S17" s="28">
        <f t="shared" si="1"/>
        <v>74.6</v>
      </c>
      <c r="T17" s="28" t="s">
        <v>26</v>
      </c>
      <c r="U17" s="28" t="s">
        <v>27</v>
      </c>
    </row>
    <row r="18" spans="1:22" ht="15">
      <c r="A18" s="23">
        <f t="shared" si="2"/>
        <v>13</v>
      </c>
      <c r="B18" s="29">
        <v>1685244</v>
      </c>
      <c r="C18" s="19" t="s">
        <v>82</v>
      </c>
      <c r="D18" s="29">
        <v>77</v>
      </c>
      <c r="E18" s="29" t="s">
        <v>3</v>
      </c>
      <c r="F18" s="29"/>
      <c r="G18" s="29"/>
      <c r="H18" s="28">
        <v>77</v>
      </c>
      <c r="I18" s="28" t="s">
        <v>0</v>
      </c>
      <c r="J18" s="29"/>
      <c r="K18" s="29"/>
      <c r="L18" s="29">
        <v>49</v>
      </c>
      <c r="M18" s="28" t="s">
        <v>5</v>
      </c>
      <c r="N18" s="29">
        <v>64</v>
      </c>
      <c r="O18" s="29" t="s">
        <v>0</v>
      </c>
      <c r="P18" s="29">
        <v>64</v>
      </c>
      <c r="Q18" s="29" t="s">
        <v>0</v>
      </c>
      <c r="R18" s="28">
        <f t="shared" si="0"/>
        <v>331</v>
      </c>
      <c r="S18" s="28">
        <f t="shared" si="1"/>
        <v>66.2</v>
      </c>
      <c r="T18" s="28" t="s">
        <v>26</v>
      </c>
      <c r="U18" s="28" t="s">
        <v>27</v>
      </c>
      <c r="V18" s="30"/>
    </row>
    <row r="19" spans="1:22" ht="15">
      <c r="A19" s="23">
        <f t="shared" si="2"/>
        <v>14</v>
      </c>
      <c r="B19" s="29">
        <v>1685239</v>
      </c>
      <c r="C19" s="19" t="s">
        <v>77</v>
      </c>
      <c r="D19" s="29">
        <v>77</v>
      </c>
      <c r="E19" s="29" t="s">
        <v>3</v>
      </c>
      <c r="F19" s="29"/>
      <c r="G19" s="29"/>
      <c r="H19" s="28">
        <v>74</v>
      </c>
      <c r="I19" s="28" t="s">
        <v>0</v>
      </c>
      <c r="J19" s="28"/>
      <c r="K19" s="28"/>
      <c r="L19" s="29">
        <v>69</v>
      </c>
      <c r="M19" s="29" t="s">
        <v>3</v>
      </c>
      <c r="N19" s="29">
        <v>60</v>
      </c>
      <c r="O19" s="29" t="s">
        <v>6</v>
      </c>
      <c r="P19" s="29">
        <v>80</v>
      </c>
      <c r="Q19" s="29" t="s">
        <v>1</v>
      </c>
      <c r="R19" s="28">
        <f t="shared" si="0"/>
        <v>360</v>
      </c>
      <c r="S19" s="28">
        <f t="shared" si="1"/>
        <v>72</v>
      </c>
      <c r="T19" s="28" t="s">
        <v>26</v>
      </c>
      <c r="U19" s="28" t="s">
        <v>27</v>
      </c>
      <c r="V19" s="30"/>
    </row>
    <row r="20" spans="1:22" ht="15">
      <c r="A20" s="23">
        <f t="shared" si="2"/>
        <v>15</v>
      </c>
      <c r="B20" s="29">
        <v>1685246</v>
      </c>
      <c r="C20" s="19" t="s">
        <v>84</v>
      </c>
      <c r="D20" s="29">
        <v>69</v>
      </c>
      <c r="E20" s="29" t="s">
        <v>0</v>
      </c>
      <c r="F20" s="28"/>
      <c r="G20" s="28"/>
      <c r="H20" s="29">
        <v>66</v>
      </c>
      <c r="I20" s="29" t="s">
        <v>5</v>
      </c>
      <c r="J20" s="28"/>
      <c r="K20" s="28"/>
      <c r="L20" s="29">
        <v>57</v>
      </c>
      <c r="M20" s="29" t="s">
        <v>0</v>
      </c>
      <c r="N20" s="29">
        <v>71</v>
      </c>
      <c r="O20" s="29" t="s">
        <v>3</v>
      </c>
      <c r="P20" s="29">
        <v>65</v>
      </c>
      <c r="Q20" s="29" t="s">
        <v>0</v>
      </c>
      <c r="R20" s="28">
        <f t="shared" si="0"/>
        <v>328</v>
      </c>
      <c r="S20" s="28">
        <f t="shared" si="1"/>
        <v>65.6</v>
      </c>
      <c r="T20" s="28" t="s">
        <v>26</v>
      </c>
      <c r="U20" s="28" t="s">
        <v>27</v>
      </c>
      <c r="V20" s="30"/>
    </row>
    <row r="21" spans="1:21" ht="15">
      <c r="A21" s="23">
        <f t="shared" si="2"/>
        <v>16</v>
      </c>
      <c r="B21" s="29">
        <v>1685223</v>
      </c>
      <c r="C21" s="19" t="s">
        <v>61</v>
      </c>
      <c r="D21" s="29">
        <v>71</v>
      </c>
      <c r="E21" s="29" t="s">
        <v>0</v>
      </c>
      <c r="F21" s="29"/>
      <c r="G21" s="29"/>
      <c r="H21" s="28">
        <v>71</v>
      </c>
      <c r="I21" s="28" t="s">
        <v>5</v>
      </c>
      <c r="J21" s="28"/>
      <c r="K21" s="28"/>
      <c r="L21" s="29">
        <v>87</v>
      </c>
      <c r="M21" s="29" t="s">
        <v>2</v>
      </c>
      <c r="N21" s="29">
        <v>66</v>
      </c>
      <c r="O21" s="29" t="s">
        <v>0</v>
      </c>
      <c r="P21" s="29">
        <v>83</v>
      </c>
      <c r="Q21" s="29" t="s">
        <v>2</v>
      </c>
      <c r="R21" s="28">
        <f t="shared" si="0"/>
        <v>378</v>
      </c>
      <c r="S21" s="28">
        <f t="shared" si="1"/>
        <v>75.6</v>
      </c>
      <c r="T21" s="28" t="s">
        <v>26</v>
      </c>
      <c r="U21" s="28" t="s">
        <v>27</v>
      </c>
    </row>
    <row r="22" spans="1:21" ht="15">
      <c r="A22" s="23">
        <f t="shared" si="2"/>
        <v>17</v>
      </c>
      <c r="B22" s="29">
        <v>1685235</v>
      </c>
      <c r="C22" s="19" t="s">
        <v>73</v>
      </c>
      <c r="D22" s="29">
        <v>66</v>
      </c>
      <c r="E22" s="29" t="s">
        <v>0</v>
      </c>
      <c r="F22" s="29"/>
      <c r="G22" s="29"/>
      <c r="H22" s="28">
        <v>71</v>
      </c>
      <c r="I22" s="28" t="s">
        <v>5</v>
      </c>
      <c r="J22" s="29"/>
      <c r="K22" s="29"/>
      <c r="L22" s="29">
        <v>42</v>
      </c>
      <c r="M22" s="28" t="s">
        <v>6</v>
      </c>
      <c r="N22" s="29">
        <v>58</v>
      </c>
      <c r="O22" s="29" t="s">
        <v>6</v>
      </c>
      <c r="P22" s="29">
        <v>61</v>
      </c>
      <c r="Q22" s="29" t="s">
        <v>5</v>
      </c>
      <c r="R22" s="28">
        <f t="shared" si="0"/>
        <v>298</v>
      </c>
      <c r="S22" s="28">
        <f t="shared" si="1"/>
        <v>59.6</v>
      </c>
      <c r="T22" s="28" t="s">
        <v>26</v>
      </c>
      <c r="U22" s="28" t="s">
        <v>28</v>
      </c>
    </row>
    <row r="23" spans="1:21" ht="15">
      <c r="A23" s="23">
        <f t="shared" si="2"/>
        <v>18</v>
      </c>
      <c r="B23" s="29">
        <v>1685234</v>
      </c>
      <c r="C23" s="19" t="s">
        <v>72</v>
      </c>
      <c r="D23" s="29">
        <v>90</v>
      </c>
      <c r="E23" s="29" t="s">
        <v>4</v>
      </c>
      <c r="F23" s="28">
        <v>90</v>
      </c>
      <c r="G23" s="28" t="s">
        <v>4</v>
      </c>
      <c r="H23" s="29"/>
      <c r="I23" s="29"/>
      <c r="J23" s="28">
        <v>89</v>
      </c>
      <c r="K23" s="28" t="s">
        <v>2</v>
      </c>
      <c r="L23" s="29"/>
      <c r="M23" s="29"/>
      <c r="N23" s="29">
        <v>89</v>
      </c>
      <c r="O23" s="29" t="s">
        <v>2</v>
      </c>
      <c r="P23" s="29">
        <v>91</v>
      </c>
      <c r="Q23" s="29" t="s">
        <v>4</v>
      </c>
      <c r="R23" s="28">
        <f t="shared" si="0"/>
        <v>449</v>
      </c>
      <c r="S23" s="28">
        <f t="shared" si="1"/>
        <v>89.8</v>
      </c>
      <c r="T23" s="28" t="s">
        <v>26</v>
      </c>
      <c r="U23" s="28" t="s">
        <v>27</v>
      </c>
    </row>
    <row r="24" spans="1:21" ht="15">
      <c r="A24" s="23">
        <f t="shared" si="2"/>
        <v>19</v>
      </c>
      <c r="B24" s="29">
        <v>1685224</v>
      </c>
      <c r="C24" s="19" t="s">
        <v>62</v>
      </c>
      <c r="D24" s="29">
        <v>90</v>
      </c>
      <c r="E24" s="29" t="s">
        <v>4</v>
      </c>
      <c r="F24" s="28">
        <v>95</v>
      </c>
      <c r="G24" s="28" t="s">
        <v>4</v>
      </c>
      <c r="H24" s="29"/>
      <c r="I24" s="29"/>
      <c r="J24" s="28"/>
      <c r="K24" s="28"/>
      <c r="L24" s="29">
        <v>95</v>
      </c>
      <c r="M24" s="29" t="s">
        <v>4</v>
      </c>
      <c r="N24" s="29">
        <v>93</v>
      </c>
      <c r="O24" s="29" t="s">
        <v>4</v>
      </c>
      <c r="P24" s="29">
        <v>95</v>
      </c>
      <c r="Q24" s="29" t="s">
        <v>4</v>
      </c>
      <c r="R24" s="28">
        <f t="shared" si="0"/>
        <v>468</v>
      </c>
      <c r="S24" s="28">
        <f t="shared" si="1"/>
        <v>93.6</v>
      </c>
      <c r="T24" s="28" t="s">
        <v>26</v>
      </c>
      <c r="U24" s="28" t="s">
        <v>27</v>
      </c>
    </row>
    <row r="25" spans="1:21" ht="15">
      <c r="A25" s="23">
        <f t="shared" si="2"/>
        <v>20</v>
      </c>
      <c r="B25" s="29">
        <v>1685219</v>
      </c>
      <c r="C25" s="19" t="s">
        <v>57</v>
      </c>
      <c r="D25" s="29">
        <v>92</v>
      </c>
      <c r="E25" s="29" t="s">
        <v>4</v>
      </c>
      <c r="F25" s="28">
        <v>90</v>
      </c>
      <c r="G25" s="28" t="s">
        <v>4</v>
      </c>
      <c r="H25" s="29"/>
      <c r="I25" s="29"/>
      <c r="J25" s="28"/>
      <c r="K25" s="28"/>
      <c r="L25" s="29">
        <v>66</v>
      </c>
      <c r="M25" s="29" t="s">
        <v>3</v>
      </c>
      <c r="N25" s="29">
        <v>62</v>
      </c>
      <c r="O25" s="29" t="s">
        <v>0</v>
      </c>
      <c r="P25" s="29">
        <v>81</v>
      </c>
      <c r="Q25" s="29" t="s">
        <v>2</v>
      </c>
      <c r="R25" s="28">
        <f t="shared" si="0"/>
        <v>391</v>
      </c>
      <c r="S25" s="28">
        <f t="shared" si="1"/>
        <v>78.2</v>
      </c>
      <c r="T25" s="28" t="s">
        <v>26</v>
      </c>
      <c r="U25" s="28" t="s">
        <v>27</v>
      </c>
    </row>
    <row r="26" spans="1:21" ht="15">
      <c r="A26" s="23">
        <f t="shared" si="2"/>
        <v>21</v>
      </c>
      <c r="B26" s="29">
        <v>1685229</v>
      </c>
      <c r="C26" s="19" t="s">
        <v>67</v>
      </c>
      <c r="D26" s="29">
        <v>90</v>
      </c>
      <c r="E26" s="29" t="s">
        <v>4</v>
      </c>
      <c r="F26" s="29">
        <v>83</v>
      </c>
      <c r="G26" s="29" t="s">
        <v>2</v>
      </c>
      <c r="H26" s="28"/>
      <c r="I26" s="28"/>
      <c r="J26" s="28"/>
      <c r="K26" s="28"/>
      <c r="L26" s="29">
        <v>95</v>
      </c>
      <c r="M26" s="29" t="s">
        <v>4</v>
      </c>
      <c r="N26" s="29">
        <v>95</v>
      </c>
      <c r="O26" s="29" t="s">
        <v>4</v>
      </c>
      <c r="P26" s="29">
        <v>95</v>
      </c>
      <c r="Q26" s="29" t="s">
        <v>4</v>
      </c>
      <c r="R26" s="28">
        <f t="shared" si="0"/>
        <v>458</v>
      </c>
      <c r="S26" s="28">
        <f t="shared" si="1"/>
        <v>91.6</v>
      </c>
      <c r="T26" s="28" t="s">
        <v>26</v>
      </c>
      <c r="U26" s="28" t="s">
        <v>27</v>
      </c>
    </row>
    <row r="27" spans="1:21" ht="15">
      <c r="A27" s="23">
        <f t="shared" si="2"/>
        <v>22</v>
      </c>
      <c r="B27" s="29">
        <v>1685238</v>
      </c>
      <c r="C27" s="19" t="s">
        <v>76</v>
      </c>
      <c r="D27" s="29">
        <v>89</v>
      </c>
      <c r="E27" s="29" t="s">
        <v>4</v>
      </c>
      <c r="F27" s="29">
        <v>80</v>
      </c>
      <c r="G27" s="29" t="s">
        <v>1</v>
      </c>
      <c r="H27" s="28"/>
      <c r="I27" s="28"/>
      <c r="J27" s="28"/>
      <c r="K27" s="28"/>
      <c r="L27" s="29">
        <v>80</v>
      </c>
      <c r="M27" s="29" t="s">
        <v>1</v>
      </c>
      <c r="N27" s="29">
        <v>83</v>
      </c>
      <c r="O27" s="29" t="s">
        <v>2</v>
      </c>
      <c r="P27" s="29">
        <v>93</v>
      </c>
      <c r="Q27" s="29" t="s">
        <v>4</v>
      </c>
      <c r="R27" s="28">
        <f t="shared" si="0"/>
        <v>425</v>
      </c>
      <c r="S27" s="28">
        <f t="shared" si="1"/>
        <v>85</v>
      </c>
      <c r="T27" s="28" t="s">
        <v>26</v>
      </c>
      <c r="U27" s="28" t="s">
        <v>27</v>
      </c>
    </row>
    <row r="28" spans="1:21" ht="15">
      <c r="A28" s="23">
        <f>+A27+1</f>
        <v>23</v>
      </c>
      <c r="B28" s="29">
        <v>1685230</v>
      </c>
      <c r="C28" s="19" t="s">
        <v>68</v>
      </c>
      <c r="D28" s="29">
        <v>83</v>
      </c>
      <c r="E28" s="29" t="s">
        <v>1</v>
      </c>
      <c r="F28" s="29">
        <v>81</v>
      </c>
      <c r="G28" s="29" t="s">
        <v>1</v>
      </c>
      <c r="H28" s="28"/>
      <c r="I28" s="28"/>
      <c r="J28" s="28"/>
      <c r="K28" s="28"/>
      <c r="L28" s="29">
        <v>90</v>
      </c>
      <c r="M28" s="29" t="s">
        <v>2</v>
      </c>
      <c r="N28" s="29">
        <v>75</v>
      </c>
      <c r="O28" s="29" t="s">
        <v>1</v>
      </c>
      <c r="P28" s="29">
        <v>82</v>
      </c>
      <c r="Q28" s="29" t="s">
        <v>2</v>
      </c>
      <c r="R28" s="28">
        <f t="shared" si="0"/>
        <v>411</v>
      </c>
      <c r="S28" s="28">
        <f t="shared" si="1"/>
        <v>82.2</v>
      </c>
      <c r="T28" s="28" t="s">
        <v>26</v>
      </c>
      <c r="U28" s="28" t="s">
        <v>27</v>
      </c>
    </row>
    <row r="29" spans="1:21" ht="15">
      <c r="A29" s="23">
        <f t="shared" si="2"/>
        <v>24</v>
      </c>
      <c r="B29" s="29">
        <v>1685233</v>
      </c>
      <c r="C29" s="19" t="s">
        <v>71</v>
      </c>
      <c r="D29" s="29">
        <v>67</v>
      </c>
      <c r="E29" s="29" t="s">
        <v>0</v>
      </c>
      <c r="F29" s="28">
        <v>82</v>
      </c>
      <c r="G29" s="28" t="s">
        <v>1</v>
      </c>
      <c r="H29" s="29"/>
      <c r="I29" s="29"/>
      <c r="J29" s="28"/>
      <c r="K29" s="28"/>
      <c r="L29" s="29">
        <v>56</v>
      </c>
      <c r="M29" s="29" t="s">
        <v>0</v>
      </c>
      <c r="N29" s="29">
        <v>70</v>
      </c>
      <c r="O29" s="29" t="s">
        <v>3</v>
      </c>
      <c r="P29" s="29">
        <v>65</v>
      </c>
      <c r="Q29" s="29" t="s">
        <v>0</v>
      </c>
      <c r="R29" s="28">
        <f t="shared" si="0"/>
        <v>340</v>
      </c>
      <c r="S29" s="28">
        <f t="shared" si="1"/>
        <v>68</v>
      </c>
      <c r="T29" s="28" t="s">
        <v>26</v>
      </c>
      <c r="U29" s="28" t="s">
        <v>27</v>
      </c>
    </row>
    <row r="30" spans="1:21" ht="15">
      <c r="A30" s="23">
        <f t="shared" si="2"/>
        <v>25</v>
      </c>
      <c r="B30" s="29">
        <v>1685227</v>
      </c>
      <c r="C30" s="19" t="s">
        <v>65</v>
      </c>
      <c r="D30" s="29">
        <v>74</v>
      </c>
      <c r="E30" s="29" t="s">
        <v>3</v>
      </c>
      <c r="F30" s="29">
        <v>81</v>
      </c>
      <c r="G30" s="29" t="s">
        <v>1</v>
      </c>
      <c r="H30" s="28"/>
      <c r="I30" s="28"/>
      <c r="J30" s="29"/>
      <c r="K30" s="29"/>
      <c r="L30" s="29">
        <v>64</v>
      </c>
      <c r="M30" s="28" t="s">
        <v>3</v>
      </c>
      <c r="N30" s="29">
        <v>67</v>
      </c>
      <c r="O30" s="29" t="s">
        <v>0</v>
      </c>
      <c r="P30" s="29">
        <v>68</v>
      </c>
      <c r="Q30" s="29" t="s">
        <v>3</v>
      </c>
      <c r="R30" s="28">
        <f t="shared" si="0"/>
        <v>354</v>
      </c>
      <c r="S30" s="28">
        <f t="shared" si="1"/>
        <v>70.8</v>
      </c>
      <c r="T30" s="28" t="s">
        <v>26</v>
      </c>
      <c r="U30" s="28" t="s">
        <v>27</v>
      </c>
    </row>
    <row r="31" spans="1:21" ht="15">
      <c r="A31" s="23">
        <f t="shared" si="2"/>
        <v>26</v>
      </c>
      <c r="B31" s="29">
        <v>1685248</v>
      </c>
      <c r="C31" s="19" t="s">
        <v>86</v>
      </c>
      <c r="D31" s="29">
        <v>91</v>
      </c>
      <c r="E31" s="29" t="s">
        <v>4</v>
      </c>
      <c r="F31" s="29">
        <v>80</v>
      </c>
      <c r="G31" s="29" t="s">
        <v>1</v>
      </c>
      <c r="H31" s="28"/>
      <c r="I31" s="28"/>
      <c r="J31" s="28"/>
      <c r="K31" s="28"/>
      <c r="L31" s="29">
        <v>77</v>
      </c>
      <c r="M31" s="29" t="s">
        <v>1</v>
      </c>
      <c r="N31" s="29">
        <v>66</v>
      </c>
      <c r="O31" s="29" t="s">
        <v>0</v>
      </c>
      <c r="P31" s="29">
        <v>74</v>
      </c>
      <c r="Q31" s="29" t="s">
        <v>1</v>
      </c>
      <c r="R31" s="28">
        <f t="shared" si="0"/>
        <v>388</v>
      </c>
      <c r="S31" s="28">
        <f t="shared" si="1"/>
        <v>77.6</v>
      </c>
      <c r="T31" s="28" t="s">
        <v>26</v>
      </c>
      <c r="U31" s="28" t="s">
        <v>27</v>
      </c>
    </row>
    <row r="32" spans="1:21" ht="15">
      <c r="A32" s="23">
        <f t="shared" si="2"/>
        <v>27</v>
      </c>
      <c r="B32" s="29">
        <v>1685236</v>
      </c>
      <c r="C32" s="19" t="s">
        <v>74</v>
      </c>
      <c r="D32" s="29">
        <v>76</v>
      </c>
      <c r="E32" s="29" t="s">
        <v>3</v>
      </c>
      <c r="F32" s="28">
        <v>82</v>
      </c>
      <c r="G32" s="28" t="s">
        <v>1</v>
      </c>
      <c r="H32" s="29"/>
      <c r="I32" s="29"/>
      <c r="J32" s="28"/>
      <c r="K32" s="28"/>
      <c r="L32" s="29">
        <v>33</v>
      </c>
      <c r="M32" s="29" t="s">
        <v>7</v>
      </c>
      <c r="N32" s="29">
        <v>63</v>
      </c>
      <c r="O32" s="29" t="s">
        <v>0</v>
      </c>
      <c r="P32" s="29">
        <v>73</v>
      </c>
      <c r="Q32" s="29" t="s">
        <v>1</v>
      </c>
      <c r="R32" s="28">
        <f t="shared" si="0"/>
        <v>327</v>
      </c>
      <c r="S32" s="28">
        <f t="shared" si="1"/>
        <v>65.4</v>
      </c>
      <c r="T32" s="28" t="s">
        <v>26</v>
      </c>
      <c r="U32" s="28" t="s">
        <v>27</v>
      </c>
    </row>
    <row r="33" spans="1:21" ht="15">
      <c r="A33" s="23">
        <f t="shared" si="2"/>
        <v>28</v>
      </c>
      <c r="B33" s="29">
        <v>1685232</v>
      </c>
      <c r="C33" s="19" t="s">
        <v>70</v>
      </c>
      <c r="D33" s="29">
        <v>78</v>
      </c>
      <c r="E33" s="29" t="s">
        <v>1</v>
      </c>
      <c r="F33" s="28">
        <v>80</v>
      </c>
      <c r="G33" s="28" t="s">
        <v>1</v>
      </c>
      <c r="H33" s="29"/>
      <c r="I33" s="29"/>
      <c r="J33" s="28"/>
      <c r="K33" s="28"/>
      <c r="L33" s="29">
        <v>33</v>
      </c>
      <c r="M33" s="29" t="s">
        <v>7</v>
      </c>
      <c r="N33" s="29">
        <v>49</v>
      </c>
      <c r="O33" s="29" t="s">
        <v>7</v>
      </c>
      <c r="P33" s="29">
        <v>59</v>
      </c>
      <c r="Q33" s="29" t="s">
        <v>5</v>
      </c>
      <c r="R33" s="28">
        <f t="shared" si="0"/>
        <v>299</v>
      </c>
      <c r="S33" s="28">
        <f t="shared" si="1"/>
        <v>59.8</v>
      </c>
      <c r="T33" s="28" t="s">
        <v>26</v>
      </c>
      <c r="U33" s="28" t="s">
        <v>28</v>
      </c>
    </row>
    <row r="34" spans="1:21" ht="15">
      <c r="A34" s="23">
        <f>+A33+1</f>
        <v>29</v>
      </c>
      <c r="B34" s="29">
        <v>1685216</v>
      </c>
      <c r="C34" s="19" t="s">
        <v>54</v>
      </c>
      <c r="D34" s="29">
        <v>65</v>
      </c>
      <c r="E34" s="29" t="s">
        <v>0</v>
      </c>
      <c r="F34" s="29">
        <v>75</v>
      </c>
      <c r="G34" s="29" t="s">
        <v>3</v>
      </c>
      <c r="H34" s="28"/>
      <c r="I34" s="28"/>
      <c r="J34" s="28"/>
      <c r="K34" s="28"/>
      <c r="L34" s="29">
        <v>70</v>
      </c>
      <c r="M34" s="29" t="s">
        <v>3</v>
      </c>
      <c r="N34" s="29">
        <v>74</v>
      </c>
      <c r="O34" s="29" t="s">
        <v>3</v>
      </c>
      <c r="P34" s="29">
        <v>80</v>
      </c>
      <c r="Q34" s="29" t="s">
        <v>1</v>
      </c>
      <c r="R34" s="28">
        <f t="shared" si="0"/>
        <v>364</v>
      </c>
      <c r="S34" s="28">
        <f t="shared" si="1"/>
        <v>72.8</v>
      </c>
      <c r="T34" s="28" t="s">
        <v>26</v>
      </c>
      <c r="U34" s="28" t="s">
        <v>27</v>
      </c>
    </row>
    <row r="35" spans="1:21" ht="15">
      <c r="A35" s="23">
        <f t="shared" si="2"/>
        <v>30</v>
      </c>
      <c r="B35" s="29">
        <v>1685226</v>
      </c>
      <c r="C35" s="19" t="s">
        <v>64</v>
      </c>
      <c r="D35" s="29">
        <v>88</v>
      </c>
      <c r="E35" s="29" t="s">
        <v>2</v>
      </c>
      <c r="F35" s="29">
        <v>77</v>
      </c>
      <c r="G35" s="29" t="s">
        <v>3</v>
      </c>
      <c r="H35" s="28"/>
      <c r="I35" s="28"/>
      <c r="J35" s="28"/>
      <c r="K35" s="28"/>
      <c r="L35" s="29">
        <v>64</v>
      </c>
      <c r="M35" s="29" t="s">
        <v>3</v>
      </c>
      <c r="N35" s="29">
        <v>69</v>
      </c>
      <c r="O35" s="29" t="s">
        <v>3</v>
      </c>
      <c r="P35" s="29">
        <v>68</v>
      </c>
      <c r="Q35" s="29" t="s">
        <v>3</v>
      </c>
      <c r="R35" s="28">
        <f t="shared" si="0"/>
        <v>366</v>
      </c>
      <c r="S35" s="28">
        <f t="shared" si="1"/>
        <v>73.2</v>
      </c>
      <c r="T35" s="28" t="s">
        <v>26</v>
      </c>
      <c r="U35" s="28" t="s">
        <v>27</v>
      </c>
    </row>
    <row r="36" spans="1:21" ht="15">
      <c r="A36" s="23">
        <f t="shared" si="2"/>
        <v>31</v>
      </c>
      <c r="B36" s="29">
        <v>1685215</v>
      </c>
      <c r="C36" s="19" t="s">
        <v>53</v>
      </c>
      <c r="D36" s="29">
        <v>72</v>
      </c>
      <c r="E36" s="29" t="s">
        <v>3</v>
      </c>
      <c r="F36" s="29">
        <v>77</v>
      </c>
      <c r="G36" s="29" t="s">
        <v>3</v>
      </c>
      <c r="H36" s="28"/>
      <c r="I36" s="28"/>
      <c r="J36" s="28"/>
      <c r="K36" s="28"/>
      <c r="L36" s="29">
        <v>51</v>
      </c>
      <c r="M36" s="29" t="s">
        <v>5</v>
      </c>
      <c r="N36" s="29">
        <v>54</v>
      </c>
      <c r="O36" s="29" t="s">
        <v>6</v>
      </c>
      <c r="P36" s="29">
        <v>62</v>
      </c>
      <c r="Q36" s="29" t="s">
        <v>5</v>
      </c>
      <c r="R36" s="28">
        <f t="shared" si="0"/>
        <v>316</v>
      </c>
      <c r="S36" s="28">
        <f t="shared" si="1"/>
        <v>63.2</v>
      </c>
      <c r="T36" s="28" t="s">
        <v>26</v>
      </c>
      <c r="U36" s="28" t="s">
        <v>27</v>
      </c>
    </row>
    <row r="37" spans="1:21" ht="15">
      <c r="A37" s="23">
        <f t="shared" si="2"/>
        <v>32</v>
      </c>
      <c r="B37" s="29">
        <v>1685240</v>
      </c>
      <c r="C37" s="19" t="s">
        <v>78</v>
      </c>
      <c r="D37" s="29">
        <v>71</v>
      </c>
      <c r="E37" s="29" t="s">
        <v>0</v>
      </c>
      <c r="F37" s="28">
        <v>77</v>
      </c>
      <c r="G37" s="28" t="s">
        <v>3</v>
      </c>
      <c r="H37" s="29"/>
      <c r="I37" s="29"/>
      <c r="J37" s="28"/>
      <c r="K37" s="28"/>
      <c r="L37" s="29">
        <v>42</v>
      </c>
      <c r="M37" s="29" t="s">
        <v>6</v>
      </c>
      <c r="N37" s="29">
        <v>53</v>
      </c>
      <c r="O37" s="29" t="s">
        <v>6</v>
      </c>
      <c r="P37" s="29">
        <v>52</v>
      </c>
      <c r="Q37" s="29" t="s">
        <v>6</v>
      </c>
      <c r="R37" s="28">
        <f t="shared" si="0"/>
        <v>295</v>
      </c>
      <c r="S37" s="28">
        <f t="shared" si="1"/>
        <v>59</v>
      </c>
      <c r="T37" s="28" t="s">
        <v>26</v>
      </c>
      <c r="U37" s="28" t="s">
        <v>28</v>
      </c>
    </row>
    <row r="38" spans="1:21" ht="15">
      <c r="A38" s="23">
        <f t="shared" si="2"/>
        <v>33</v>
      </c>
      <c r="B38" s="29">
        <v>1685222</v>
      </c>
      <c r="C38" s="19" t="s">
        <v>60</v>
      </c>
      <c r="D38" s="29">
        <v>69</v>
      </c>
      <c r="E38" s="29" t="s">
        <v>0</v>
      </c>
      <c r="F38" s="29">
        <v>72</v>
      </c>
      <c r="G38" s="29" t="s">
        <v>3</v>
      </c>
      <c r="H38" s="28"/>
      <c r="I38" s="28"/>
      <c r="J38" s="29"/>
      <c r="K38" s="29"/>
      <c r="L38" s="29">
        <v>47</v>
      </c>
      <c r="M38" s="28" t="s">
        <v>5</v>
      </c>
      <c r="N38" s="29">
        <v>49</v>
      </c>
      <c r="O38" s="29" t="s">
        <v>7</v>
      </c>
      <c r="P38" s="29">
        <v>49</v>
      </c>
      <c r="Q38" s="29" t="s">
        <v>3</v>
      </c>
      <c r="R38" s="28">
        <f t="shared" si="0"/>
        <v>286</v>
      </c>
      <c r="S38" s="28">
        <f t="shared" si="1"/>
        <v>57.2</v>
      </c>
      <c r="T38" s="28" t="s">
        <v>26</v>
      </c>
      <c r="U38" s="28" t="s">
        <v>28</v>
      </c>
    </row>
    <row r="39" spans="1:21" ht="15">
      <c r="A39" s="23">
        <f t="shared" si="2"/>
        <v>34</v>
      </c>
      <c r="B39" s="29">
        <v>1685245</v>
      </c>
      <c r="C39" s="19" t="s">
        <v>83</v>
      </c>
      <c r="D39" s="29">
        <v>89</v>
      </c>
      <c r="E39" s="29" t="s">
        <v>4</v>
      </c>
      <c r="F39" s="29">
        <v>71</v>
      </c>
      <c r="G39" s="29" t="s">
        <v>0</v>
      </c>
      <c r="H39" s="28"/>
      <c r="I39" s="28"/>
      <c r="J39" s="28">
        <v>75</v>
      </c>
      <c r="K39" s="28" t="s">
        <v>3</v>
      </c>
      <c r="L39" s="29"/>
      <c r="M39" s="29"/>
      <c r="N39" s="29">
        <v>61</v>
      </c>
      <c r="O39" s="29" t="s">
        <v>5</v>
      </c>
      <c r="P39" s="29">
        <v>63</v>
      </c>
      <c r="Q39" s="29" t="s">
        <v>0</v>
      </c>
      <c r="R39" s="28">
        <f t="shared" si="0"/>
        <v>359</v>
      </c>
      <c r="S39" s="28">
        <f t="shared" si="1"/>
        <v>71.8</v>
      </c>
      <c r="T39" s="28" t="s">
        <v>26</v>
      </c>
      <c r="U39" s="28" t="s">
        <v>27</v>
      </c>
    </row>
    <row r="40" spans="1:21" ht="15">
      <c r="A40" s="23">
        <f t="shared" si="2"/>
        <v>35</v>
      </c>
      <c r="B40" s="29">
        <v>1685228</v>
      </c>
      <c r="C40" s="19" t="s">
        <v>66</v>
      </c>
      <c r="D40" s="29">
        <v>79</v>
      </c>
      <c r="E40" s="29" t="s">
        <v>1</v>
      </c>
      <c r="F40" s="29">
        <v>71</v>
      </c>
      <c r="G40" s="29" t="s">
        <v>0</v>
      </c>
      <c r="H40" s="28"/>
      <c r="I40" s="28"/>
      <c r="J40" s="28"/>
      <c r="K40" s="28"/>
      <c r="L40" s="29">
        <v>62</v>
      </c>
      <c r="M40" s="29" t="s">
        <v>0</v>
      </c>
      <c r="N40" s="29">
        <v>61</v>
      </c>
      <c r="O40" s="29" t="s">
        <v>5</v>
      </c>
      <c r="P40" s="29">
        <v>62</v>
      </c>
      <c r="Q40" s="29" t="s">
        <v>5</v>
      </c>
      <c r="R40" s="28">
        <f t="shared" si="0"/>
        <v>335</v>
      </c>
      <c r="S40" s="28">
        <f t="shared" si="1"/>
        <v>67</v>
      </c>
      <c r="T40" s="28" t="s">
        <v>26</v>
      </c>
      <c r="U40" s="28" t="s">
        <v>27</v>
      </c>
    </row>
    <row r="41" spans="1:21" ht="15">
      <c r="A41" s="23">
        <f t="shared" si="2"/>
        <v>36</v>
      </c>
      <c r="B41" s="29">
        <v>1685231</v>
      </c>
      <c r="C41" s="19" t="s">
        <v>69</v>
      </c>
      <c r="D41" s="29">
        <v>69</v>
      </c>
      <c r="E41" s="29" t="s">
        <v>0</v>
      </c>
      <c r="F41" s="28">
        <v>71</v>
      </c>
      <c r="G41" s="28" t="s">
        <v>0</v>
      </c>
      <c r="H41" s="29"/>
      <c r="I41" s="29"/>
      <c r="J41" s="28"/>
      <c r="K41" s="28"/>
      <c r="L41" s="29">
        <v>51</v>
      </c>
      <c r="M41" s="29" t="s">
        <v>5</v>
      </c>
      <c r="N41" s="29">
        <v>58</v>
      </c>
      <c r="O41" s="29" t="s">
        <v>6</v>
      </c>
      <c r="P41" s="29">
        <v>62</v>
      </c>
      <c r="Q41" s="29" t="s">
        <v>5</v>
      </c>
      <c r="R41" s="28">
        <f t="shared" si="0"/>
        <v>311</v>
      </c>
      <c r="S41" s="28">
        <f t="shared" si="1"/>
        <v>62.2</v>
      </c>
      <c r="T41" s="28" t="s">
        <v>26</v>
      </c>
      <c r="U41" s="28" t="s">
        <v>27</v>
      </c>
    </row>
    <row r="42" spans="1:21" ht="15">
      <c r="A42" s="23">
        <f t="shared" si="2"/>
        <v>37</v>
      </c>
      <c r="B42" s="29">
        <v>1685253</v>
      </c>
      <c r="C42" s="12" t="s">
        <v>91</v>
      </c>
      <c r="D42" s="29">
        <v>74</v>
      </c>
      <c r="E42" s="29" t="s">
        <v>3</v>
      </c>
      <c r="F42" s="29">
        <v>65</v>
      </c>
      <c r="G42" s="29" t="s">
        <v>5</v>
      </c>
      <c r="H42" s="28"/>
      <c r="I42" s="28"/>
      <c r="J42" s="28"/>
      <c r="K42" s="28"/>
      <c r="L42" s="29">
        <v>89</v>
      </c>
      <c r="M42" s="29" t="s">
        <v>2</v>
      </c>
      <c r="N42" s="29">
        <v>77</v>
      </c>
      <c r="O42" s="29" t="s">
        <v>1</v>
      </c>
      <c r="P42" s="29">
        <v>87</v>
      </c>
      <c r="Q42" s="29" t="s">
        <v>2</v>
      </c>
      <c r="R42" s="28">
        <f t="shared" si="0"/>
        <v>392</v>
      </c>
      <c r="S42" s="28">
        <f t="shared" si="1"/>
        <v>78.4</v>
      </c>
      <c r="T42" s="28" t="s">
        <v>26</v>
      </c>
      <c r="U42" s="28" t="s">
        <v>27</v>
      </c>
    </row>
    <row r="43" spans="1:21" ht="15">
      <c r="A43" s="23">
        <f t="shared" si="2"/>
        <v>38</v>
      </c>
      <c r="B43" s="29">
        <v>1685225</v>
      </c>
      <c r="C43" s="19" t="s">
        <v>63</v>
      </c>
      <c r="D43" s="29">
        <v>61</v>
      </c>
      <c r="E43" s="29" t="s">
        <v>5</v>
      </c>
      <c r="F43" s="29">
        <v>65</v>
      </c>
      <c r="G43" s="29" t="s">
        <v>5</v>
      </c>
      <c r="H43" s="28"/>
      <c r="I43" s="28"/>
      <c r="J43" s="28"/>
      <c r="K43" s="28"/>
      <c r="L43" s="29">
        <v>42</v>
      </c>
      <c r="M43" s="29" t="s">
        <v>6</v>
      </c>
      <c r="N43" s="29">
        <v>61</v>
      </c>
      <c r="O43" s="29" t="s">
        <v>5</v>
      </c>
      <c r="P43" s="29">
        <v>52</v>
      </c>
      <c r="Q43" s="29" t="s">
        <v>6</v>
      </c>
      <c r="R43" s="28">
        <f t="shared" si="0"/>
        <v>281</v>
      </c>
      <c r="S43" s="28">
        <f t="shared" si="1"/>
        <v>56.2</v>
      </c>
      <c r="T43" s="28" t="s">
        <v>26</v>
      </c>
      <c r="U43" s="28" t="s">
        <v>28</v>
      </c>
    </row>
    <row r="44" spans="1:21" ht="15">
      <c r="A44" s="23">
        <f t="shared" si="2"/>
        <v>39</v>
      </c>
      <c r="B44" s="29">
        <v>1685247</v>
      </c>
      <c r="C44" s="19" t="s">
        <v>85</v>
      </c>
      <c r="D44" s="29">
        <v>52</v>
      </c>
      <c r="E44" s="29" t="s">
        <v>6</v>
      </c>
      <c r="F44" s="29">
        <v>55</v>
      </c>
      <c r="G44" s="29" t="s">
        <v>6</v>
      </c>
      <c r="H44" s="28"/>
      <c r="I44" s="28"/>
      <c r="J44" s="29"/>
      <c r="K44" s="29"/>
      <c r="L44" s="29">
        <v>42</v>
      </c>
      <c r="M44" s="28" t="s">
        <v>6</v>
      </c>
      <c r="N44" s="29">
        <v>64</v>
      </c>
      <c r="O44" s="29" t="s">
        <v>0</v>
      </c>
      <c r="P44" s="29">
        <v>66</v>
      </c>
      <c r="Q44" s="29" t="s">
        <v>0</v>
      </c>
      <c r="R44" s="28">
        <f t="shared" si="0"/>
        <v>279</v>
      </c>
      <c r="S44" s="28">
        <f t="shared" si="1"/>
        <v>55.8</v>
      </c>
      <c r="T44" s="28" t="s">
        <v>26</v>
      </c>
      <c r="U44" s="28" t="s">
        <v>28</v>
      </c>
    </row>
    <row r="45" spans="1:21" ht="15">
      <c r="A45" s="23">
        <f t="shared" si="2"/>
        <v>40</v>
      </c>
      <c r="B45" s="29">
        <v>1685221</v>
      </c>
      <c r="C45" s="19" t="s">
        <v>59</v>
      </c>
      <c r="D45" s="29">
        <v>64</v>
      </c>
      <c r="E45" s="29" t="s">
        <v>5</v>
      </c>
      <c r="F45" s="29">
        <v>48</v>
      </c>
      <c r="G45" s="29" t="s">
        <v>6</v>
      </c>
      <c r="H45" s="28"/>
      <c r="I45" s="28"/>
      <c r="J45" s="28"/>
      <c r="K45" s="28"/>
      <c r="L45" s="29">
        <v>53</v>
      </c>
      <c r="M45" s="29" t="s">
        <v>5</v>
      </c>
      <c r="N45" s="29">
        <v>54</v>
      </c>
      <c r="O45" s="29" t="s">
        <v>6</v>
      </c>
      <c r="P45" s="29">
        <v>60</v>
      </c>
      <c r="Q45" s="29" t="s">
        <v>5</v>
      </c>
      <c r="R45" s="28">
        <f t="shared" si="0"/>
        <v>279</v>
      </c>
      <c r="S45" s="28">
        <f t="shared" si="1"/>
        <v>55.8</v>
      </c>
      <c r="T45" s="28" t="s">
        <v>26</v>
      </c>
      <c r="U45" s="28" t="s">
        <v>28</v>
      </c>
    </row>
    <row r="46" spans="2:21" ht="15">
      <c r="B46" s="31"/>
      <c r="C46" s="32" t="s">
        <v>47</v>
      </c>
      <c r="D46" s="31">
        <f>SUM(D6:D45)</f>
        <v>3124</v>
      </c>
      <c r="E46" s="31"/>
      <c r="F46" s="31">
        <f>SUM(F6:F45)</f>
        <v>1748</v>
      </c>
      <c r="G46" s="31"/>
      <c r="H46" s="31">
        <f>SUM(H6:H45)</f>
        <v>1368</v>
      </c>
      <c r="I46" s="33"/>
      <c r="J46" s="31">
        <f>SUM(J6:J45)</f>
        <v>260</v>
      </c>
      <c r="K46" s="33"/>
      <c r="L46" s="31">
        <f>SUM(L6:L45)</f>
        <v>2500</v>
      </c>
      <c r="M46" s="31"/>
      <c r="N46" s="31">
        <f>SUM(N6:N45)</f>
        <v>2804</v>
      </c>
      <c r="O46" s="31"/>
      <c r="P46" s="31">
        <f>SUM(P6:P45)</f>
        <v>3016</v>
      </c>
      <c r="Q46" s="31"/>
      <c r="R46" s="31">
        <f>SUM(R6:R45)</f>
        <v>14820</v>
      </c>
      <c r="S46" s="33"/>
      <c r="T46" s="33"/>
      <c r="U46" s="33"/>
    </row>
    <row r="47" spans="2:21" ht="15">
      <c r="B47" s="31"/>
      <c r="C47" s="32" t="s">
        <v>48</v>
      </c>
      <c r="D47" s="31">
        <f>+D46/40</f>
        <v>78.1</v>
      </c>
      <c r="E47" s="31"/>
      <c r="F47" s="31">
        <f>+F46/23</f>
        <v>76</v>
      </c>
      <c r="G47" s="31"/>
      <c r="H47" s="33">
        <f>+H46/17</f>
        <v>80.47058823529412</v>
      </c>
      <c r="I47" s="33"/>
      <c r="J47" s="33">
        <f>+J46/3</f>
        <v>86.66666666666667</v>
      </c>
      <c r="K47" s="33"/>
      <c r="L47" s="31">
        <f>+L46/37</f>
        <v>67.56756756756756</v>
      </c>
      <c r="M47" s="31"/>
      <c r="N47" s="31">
        <f>+N46/40</f>
        <v>70.1</v>
      </c>
      <c r="O47" s="31"/>
      <c r="P47" s="31">
        <f>+P46/40</f>
        <v>75.4</v>
      </c>
      <c r="Q47" s="31"/>
      <c r="R47" s="31">
        <f>+R46/40</f>
        <v>370.5</v>
      </c>
      <c r="S47" s="33"/>
      <c r="T47" s="33"/>
      <c r="U47" s="33"/>
    </row>
    <row r="48" spans="2:21" ht="15">
      <c r="B48" s="34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>
        <f>+R47/5</f>
        <v>74.1</v>
      </c>
      <c r="S48" s="33"/>
      <c r="T48" s="33"/>
      <c r="U48" s="33"/>
    </row>
    <row r="49" spans="2:21" ht="15">
      <c r="B49" s="66" t="s">
        <v>29</v>
      </c>
      <c r="C49" s="66"/>
      <c r="D49" s="66"/>
      <c r="E49" s="33"/>
      <c r="F49" s="33"/>
      <c r="G49" s="33"/>
      <c r="H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2:21" ht="15">
      <c r="B50" s="35">
        <v>1</v>
      </c>
      <c r="C50" s="19" t="s">
        <v>62</v>
      </c>
      <c r="D50" s="28">
        <v>93.6</v>
      </c>
      <c r="E50" s="36"/>
      <c r="F50" s="42"/>
      <c r="G50" s="42"/>
      <c r="H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2:21" ht="15">
      <c r="B51" s="35">
        <v>2</v>
      </c>
      <c r="C51" s="19" t="s">
        <v>55</v>
      </c>
      <c r="D51" s="28">
        <v>92.6</v>
      </c>
      <c r="E51" s="37"/>
      <c r="F51" s="42"/>
      <c r="G51" s="42"/>
      <c r="H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2:21" ht="15">
      <c r="B52" s="35">
        <v>3</v>
      </c>
      <c r="C52" s="12" t="s">
        <v>92</v>
      </c>
      <c r="D52" s="28">
        <v>92</v>
      </c>
      <c r="E52" s="37"/>
      <c r="F52" s="42"/>
      <c r="G52" s="42"/>
      <c r="H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2:11" ht="15">
      <c r="B53" s="23"/>
      <c r="K53" s="42"/>
    </row>
    <row r="54" ht="15">
      <c r="K54" s="42"/>
    </row>
    <row r="55" ht="15">
      <c r="K55" s="42"/>
    </row>
    <row r="57" spans="3:4" ht="15">
      <c r="C57" s="33" t="s">
        <v>15</v>
      </c>
      <c r="D57" s="33">
        <v>40</v>
      </c>
    </row>
    <row r="58" spans="3:4" ht="15">
      <c r="C58" s="42" t="s">
        <v>44</v>
      </c>
      <c r="D58" s="42">
        <v>23</v>
      </c>
    </row>
    <row r="59" spans="3:4" ht="15">
      <c r="C59" s="42" t="s">
        <v>17</v>
      </c>
      <c r="D59" s="42">
        <v>17</v>
      </c>
    </row>
    <row r="60" spans="3:4" ht="15">
      <c r="C60" s="42" t="s">
        <v>18</v>
      </c>
      <c r="D60" s="42">
        <v>3</v>
      </c>
    </row>
    <row r="61" spans="3:4" ht="15">
      <c r="C61" s="42" t="s">
        <v>45</v>
      </c>
      <c r="D61" s="42">
        <v>37</v>
      </c>
    </row>
    <row r="62" spans="3:4" ht="15">
      <c r="C62" s="42" t="s">
        <v>20</v>
      </c>
      <c r="D62" s="42">
        <v>40</v>
      </c>
    </row>
    <row r="63" spans="3:4" ht="15">
      <c r="C63" s="42" t="s">
        <v>21</v>
      </c>
      <c r="D63" s="42">
        <v>40</v>
      </c>
    </row>
  </sheetData>
  <mergeCells count="4">
    <mergeCell ref="B1:U1"/>
    <mergeCell ref="B2:U2"/>
    <mergeCell ref="B3:U3"/>
    <mergeCell ref="B49:D49"/>
  </mergeCells>
  <printOptions horizontalCentered="1"/>
  <pageMargins left="0.2" right="0.2" top="0.25" bottom="0.25" header="0.3" footer="0.3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62"/>
  <sheetViews>
    <sheetView workbookViewId="0" topLeftCell="A1">
      <pane xSplit="3" ySplit="11" topLeftCell="D33" activePane="bottomRight" state="frozen"/>
      <selection pane="topRight" activeCell="L1" sqref="L1"/>
      <selection pane="bottomLeft" activeCell="A13" sqref="A13"/>
      <selection pane="bottomRight" activeCell="B1" sqref="B1:J44"/>
    </sheetView>
  </sheetViews>
  <sheetFormatPr defaultColWidth="9.140625" defaultRowHeight="15"/>
  <cols>
    <col min="1" max="1" width="9.28125" style="49" bestFit="1" customWidth="1"/>
    <col min="2" max="2" width="9.57421875" style="61" customWidth="1"/>
    <col min="3" max="3" width="19.8515625" style="61" customWidth="1"/>
    <col min="4" max="4" width="10.140625" style="58" customWidth="1"/>
    <col min="5" max="5" width="11.00390625" style="50" customWidth="1"/>
    <col min="6" max="6" width="11.421875" style="58" customWidth="1"/>
    <col min="7" max="7" width="13.00390625" style="58" customWidth="1"/>
    <col min="8" max="8" width="6.8515625" style="50" customWidth="1"/>
    <col min="9" max="16384" width="9.140625" style="50" customWidth="1"/>
  </cols>
  <sheetData>
    <row r="1" spans="2:10" ht="15">
      <c r="B1" s="70" t="s">
        <v>30</v>
      </c>
      <c r="C1" s="70"/>
      <c r="D1" s="70"/>
      <c r="E1" s="70"/>
      <c r="F1" s="70"/>
      <c r="G1" s="70"/>
      <c r="H1" s="70"/>
      <c r="I1" s="70"/>
      <c r="J1" s="70"/>
    </row>
    <row r="2" spans="2:10" ht="15">
      <c r="B2" s="71" t="s">
        <v>8</v>
      </c>
      <c r="C2" s="71"/>
      <c r="D2" s="71"/>
      <c r="E2" s="71"/>
      <c r="F2" s="71"/>
      <c r="G2" s="71"/>
      <c r="H2" s="71"/>
      <c r="I2" s="71"/>
      <c r="J2" s="71"/>
    </row>
    <row r="3" spans="2:10" ht="15">
      <c r="B3" s="71" t="s">
        <v>51</v>
      </c>
      <c r="C3" s="71"/>
      <c r="D3" s="71"/>
      <c r="E3" s="71"/>
      <c r="F3" s="71"/>
      <c r="G3" s="71"/>
      <c r="H3" s="71"/>
      <c r="I3" s="71"/>
      <c r="J3" s="71"/>
    </row>
    <row r="4" spans="2:10" ht="15">
      <c r="B4" s="51" t="s">
        <v>14</v>
      </c>
      <c r="C4" s="51" t="s">
        <v>52</v>
      </c>
      <c r="D4" s="51" t="s">
        <v>125</v>
      </c>
      <c r="E4" s="51" t="s">
        <v>126</v>
      </c>
      <c r="F4" s="51" t="s">
        <v>127</v>
      </c>
      <c r="G4" s="51" t="s">
        <v>128</v>
      </c>
      <c r="H4" s="51" t="s">
        <v>129</v>
      </c>
      <c r="I4" s="51" t="s">
        <v>130</v>
      </c>
      <c r="J4" s="51" t="s">
        <v>126</v>
      </c>
    </row>
    <row r="5" spans="1:10" ht="18" customHeight="1">
      <c r="A5" s="49">
        <v>1</v>
      </c>
      <c r="B5" s="52">
        <v>1685215</v>
      </c>
      <c r="C5" s="53" t="s">
        <v>53</v>
      </c>
      <c r="D5" s="51">
        <v>6196</v>
      </c>
      <c r="E5" s="54"/>
      <c r="F5" s="51">
        <v>77513</v>
      </c>
      <c r="G5" s="51">
        <v>5973</v>
      </c>
      <c r="H5" s="54"/>
      <c r="I5" s="54"/>
      <c r="J5" s="54"/>
    </row>
    <row r="6" spans="1:10" ht="18" customHeight="1">
      <c r="A6" s="49">
        <f>+A5+1</f>
        <v>2</v>
      </c>
      <c r="B6" s="52">
        <v>1685216</v>
      </c>
      <c r="C6" s="53" t="s">
        <v>54</v>
      </c>
      <c r="D6" s="51">
        <f>+D5+1</f>
        <v>6197</v>
      </c>
      <c r="E6" s="54"/>
      <c r="F6" s="51">
        <f>+F5+1</f>
        <v>77514</v>
      </c>
      <c r="G6" s="51">
        <f>+G5+1</f>
        <v>5974</v>
      </c>
      <c r="H6" s="54"/>
      <c r="I6" s="54"/>
      <c r="J6" s="54"/>
    </row>
    <row r="7" spans="1:10" ht="18" customHeight="1">
      <c r="A7" s="49">
        <f>+A6+1</f>
        <v>3</v>
      </c>
      <c r="B7" s="52">
        <v>1685217</v>
      </c>
      <c r="C7" s="53" t="s">
        <v>55</v>
      </c>
      <c r="D7" s="51">
        <f aca="true" t="shared" si="0" ref="D7:D44">+D6+1</f>
        <v>6198</v>
      </c>
      <c r="E7" s="54"/>
      <c r="F7" s="51">
        <f aca="true" t="shared" si="1" ref="F7:F44">+F6+1</f>
        <v>77515</v>
      </c>
      <c r="G7" s="51">
        <f aca="true" t="shared" si="2" ref="G7:G32">+G6+1</f>
        <v>5975</v>
      </c>
      <c r="H7" s="54"/>
      <c r="I7" s="54"/>
      <c r="J7" s="54"/>
    </row>
    <row r="8" spans="1:10" ht="18" customHeight="1">
      <c r="A8" s="49">
        <v>4</v>
      </c>
      <c r="B8" s="52">
        <v>1685218</v>
      </c>
      <c r="C8" s="53" t="s">
        <v>56</v>
      </c>
      <c r="D8" s="51">
        <f t="shared" si="0"/>
        <v>6199</v>
      </c>
      <c r="E8" s="54"/>
      <c r="F8" s="51">
        <f t="shared" si="1"/>
        <v>77516</v>
      </c>
      <c r="G8" s="51">
        <f t="shared" si="2"/>
        <v>5976</v>
      </c>
      <c r="H8" s="54"/>
      <c r="I8" s="54"/>
      <c r="J8" s="54"/>
    </row>
    <row r="9" spans="1:10" ht="18" customHeight="1">
      <c r="A9" s="49">
        <f>+A8+1</f>
        <v>5</v>
      </c>
      <c r="B9" s="52">
        <v>1685219</v>
      </c>
      <c r="C9" s="53" t="s">
        <v>57</v>
      </c>
      <c r="D9" s="51">
        <f t="shared" si="0"/>
        <v>6200</v>
      </c>
      <c r="E9" s="54"/>
      <c r="F9" s="51">
        <f t="shared" si="1"/>
        <v>77517</v>
      </c>
      <c r="G9" s="51">
        <f t="shared" si="2"/>
        <v>5977</v>
      </c>
      <c r="H9" s="54"/>
      <c r="I9" s="54"/>
      <c r="J9" s="54"/>
    </row>
    <row r="10" spans="1:10" ht="18" customHeight="1">
      <c r="A10" s="49">
        <f aca="true" t="shared" si="3" ref="A10:A44">+A9+1</f>
        <v>6</v>
      </c>
      <c r="B10" s="52">
        <v>1685220</v>
      </c>
      <c r="C10" s="53" t="s">
        <v>58</v>
      </c>
      <c r="D10" s="51">
        <f t="shared" si="0"/>
        <v>6201</v>
      </c>
      <c r="E10" s="54"/>
      <c r="F10" s="51">
        <f t="shared" si="1"/>
        <v>77518</v>
      </c>
      <c r="G10" s="51">
        <f t="shared" si="2"/>
        <v>5978</v>
      </c>
      <c r="H10" s="54"/>
      <c r="I10" s="54"/>
      <c r="J10" s="54"/>
    </row>
    <row r="11" spans="1:10" ht="18" customHeight="1">
      <c r="A11" s="49">
        <f t="shared" si="3"/>
        <v>7</v>
      </c>
      <c r="B11" s="52">
        <v>1685221</v>
      </c>
      <c r="C11" s="53" t="s">
        <v>59</v>
      </c>
      <c r="D11" s="51">
        <f t="shared" si="0"/>
        <v>6202</v>
      </c>
      <c r="E11" s="54"/>
      <c r="F11" s="51">
        <f t="shared" si="1"/>
        <v>77519</v>
      </c>
      <c r="G11" s="51">
        <f t="shared" si="2"/>
        <v>5979</v>
      </c>
      <c r="H11" s="54"/>
      <c r="I11" s="54"/>
      <c r="J11" s="54"/>
    </row>
    <row r="12" spans="1:10" ht="18" customHeight="1">
      <c r="A12" s="49">
        <f t="shared" si="3"/>
        <v>8</v>
      </c>
      <c r="B12" s="52">
        <v>1685222</v>
      </c>
      <c r="C12" s="53" t="s">
        <v>60</v>
      </c>
      <c r="D12" s="51">
        <f t="shared" si="0"/>
        <v>6203</v>
      </c>
      <c r="E12" s="54"/>
      <c r="F12" s="51">
        <f t="shared" si="1"/>
        <v>77520</v>
      </c>
      <c r="G12" s="51">
        <f t="shared" si="2"/>
        <v>5980</v>
      </c>
      <c r="H12" s="54"/>
      <c r="I12" s="54"/>
      <c r="J12" s="54"/>
    </row>
    <row r="13" spans="1:10" ht="18" customHeight="1">
      <c r="A13" s="49">
        <f t="shared" si="3"/>
        <v>9</v>
      </c>
      <c r="B13" s="52">
        <v>1685223</v>
      </c>
      <c r="C13" s="53" t="s">
        <v>61</v>
      </c>
      <c r="D13" s="51">
        <f t="shared" si="0"/>
        <v>6204</v>
      </c>
      <c r="E13" s="54"/>
      <c r="F13" s="51">
        <f t="shared" si="1"/>
        <v>77521</v>
      </c>
      <c r="G13" s="51">
        <f t="shared" si="2"/>
        <v>5981</v>
      </c>
      <c r="H13" s="54"/>
      <c r="I13" s="54"/>
      <c r="J13" s="54"/>
    </row>
    <row r="14" spans="1:10" ht="18" customHeight="1">
      <c r="A14" s="49">
        <f t="shared" si="3"/>
        <v>10</v>
      </c>
      <c r="B14" s="52">
        <v>1685224</v>
      </c>
      <c r="C14" s="53" t="s">
        <v>62</v>
      </c>
      <c r="D14" s="51">
        <f t="shared" si="0"/>
        <v>6205</v>
      </c>
      <c r="E14" s="54"/>
      <c r="F14" s="51">
        <f t="shared" si="1"/>
        <v>77522</v>
      </c>
      <c r="G14" s="51">
        <f t="shared" si="2"/>
        <v>5982</v>
      </c>
      <c r="H14" s="54"/>
      <c r="I14" s="54"/>
      <c r="J14" s="54"/>
    </row>
    <row r="15" spans="1:10" ht="18" customHeight="1">
      <c r="A15" s="49">
        <f t="shared" si="3"/>
        <v>11</v>
      </c>
      <c r="B15" s="52">
        <v>1685225</v>
      </c>
      <c r="C15" s="53" t="s">
        <v>63</v>
      </c>
      <c r="D15" s="51">
        <f t="shared" si="0"/>
        <v>6206</v>
      </c>
      <c r="E15" s="54"/>
      <c r="F15" s="51">
        <f t="shared" si="1"/>
        <v>77523</v>
      </c>
      <c r="G15" s="51">
        <f t="shared" si="2"/>
        <v>5983</v>
      </c>
      <c r="H15" s="54"/>
      <c r="I15" s="54"/>
      <c r="J15" s="54"/>
    </row>
    <row r="16" spans="1:10" ht="18" customHeight="1">
      <c r="A16" s="49">
        <f t="shared" si="3"/>
        <v>12</v>
      </c>
      <c r="B16" s="52">
        <v>1685226</v>
      </c>
      <c r="C16" s="53" t="s">
        <v>64</v>
      </c>
      <c r="D16" s="51">
        <f t="shared" si="0"/>
        <v>6207</v>
      </c>
      <c r="E16" s="54"/>
      <c r="F16" s="51">
        <f t="shared" si="1"/>
        <v>77524</v>
      </c>
      <c r="G16" s="51">
        <f t="shared" si="2"/>
        <v>5984</v>
      </c>
      <c r="H16" s="54"/>
      <c r="I16" s="54"/>
      <c r="J16" s="54"/>
    </row>
    <row r="17" spans="1:10" ht="18" customHeight="1">
      <c r="A17" s="49">
        <f t="shared" si="3"/>
        <v>13</v>
      </c>
      <c r="B17" s="52">
        <v>1685227</v>
      </c>
      <c r="C17" s="53" t="s">
        <v>65</v>
      </c>
      <c r="D17" s="51">
        <f t="shared" si="0"/>
        <v>6208</v>
      </c>
      <c r="E17" s="54"/>
      <c r="F17" s="51">
        <f t="shared" si="1"/>
        <v>77525</v>
      </c>
      <c r="G17" s="51">
        <f t="shared" si="2"/>
        <v>5985</v>
      </c>
      <c r="H17" s="54"/>
      <c r="I17" s="54"/>
      <c r="J17" s="54"/>
    </row>
    <row r="18" spans="1:10" ht="18" customHeight="1">
      <c r="A18" s="49">
        <f t="shared" si="3"/>
        <v>14</v>
      </c>
      <c r="B18" s="52">
        <v>1685228</v>
      </c>
      <c r="C18" s="53" t="s">
        <v>66</v>
      </c>
      <c r="D18" s="51">
        <f t="shared" si="0"/>
        <v>6209</v>
      </c>
      <c r="E18" s="54"/>
      <c r="F18" s="51">
        <f t="shared" si="1"/>
        <v>77526</v>
      </c>
      <c r="G18" s="51">
        <f t="shared" si="2"/>
        <v>5986</v>
      </c>
      <c r="H18" s="54"/>
      <c r="I18" s="54"/>
      <c r="J18" s="54"/>
    </row>
    <row r="19" spans="1:10" ht="18" customHeight="1">
      <c r="A19" s="49">
        <f t="shared" si="3"/>
        <v>15</v>
      </c>
      <c r="B19" s="52">
        <v>1685229</v>
      </c>
      <c r="C19" s="53" t="s">
        <v>67</v>
      </c>
      <c r="D19" s="51">
        <f t="shared" si="0"/>
        <v>6210</v>
      </c>
      <c r="E19" s="54"/>
      <c r="F19" s="51">
        <f t="shared" si="1"/>
        <v>77527</v>
      </c>
      <c r="G19" s="51">
        <f t="shared" si="2"/>
        <v>5987</v>
      </c>
      <c r="H19" s="54"/>
      <c r="I19" s="54"/>
      <c r="J19" s="54"/>
    </row>
    <row r="20" spans="1:10" ht="18" customHeight="1">
      <c r="A20" s="49">
        <f t="shared" si="3"/>
        <v>16</v>
      </c>
      <c r="B20" s="52">
        <v>1685230</v>
      </c>
      <c r="C20" s="53" t="s">
        <v>68</v>
      </c>
      <c r="D20" s="51">
        <f t="shared" si="0"/>
        <v>6211</v>
      </c>
      <c r="E20" s="54"/>
      <c r="F20" s="51">
        <f t="shared" si="1"/>
        <v>77528</v>
      </c>
      <c r="G20" s="51">
        <f t="shared" si="2"/>
        <v>5988</v>
      </c>
      <c r="H20" s="54"/>
      <c r="I20" s="54"/>
      <c r="J20" s="54"/>
    </row>
    <row r="21" spans="1:10" ht="18" customHeight="1">
      <c r="A21" s="49">
        <f t="shared" si="3"/>
        <v>17</v>
      </c>
      <c r="B21" s="52">
        <v>1685231</v>
      </c>
      <c r="C21" s="53" t="s">
        <v>69</v>
      </c>
      <c r="D21" s="51">
        <f t="shared" si="0"/>
        <v>6212</v>
      </c>
      <c r="E21" s="54"/>
      <c r="F21" s="51">
        <f t="shared" si="1"/>
        <v>77529</v>
      </c>
      <c r="G21" s="51">
        <f t="shared" si="2"/>
        <v>5989</v>
      </c>
      <c r="H21" s="54"/>
      <c r="I21" s="54"/>
      <c r="J21" s="54"/>
    </row>
    <row r="22" spans="1:10" ht="18" customHeight="1">
      <c r="A22" s="49">
        <f t="shared" si="3"/>
        <v>18</v>
      </c>
      <c r="B22" s="52">
        <v>1685232</v>
      </c>
      <c r="C22" s="53" t="s">
        <v>70</v>
      </c>
      <c r="D22" s="51">
        <f t="shared" si="0"/>
        <v>6213</v>
      </c>
      <c r="E22" s="54"/>
      <c r="F22" s="51">
        <f t="shared" si="1"/>
        <v>77530</v>
      </c>
      <c r="G22" s="51">
        <f t="shared" si="2"/>
        <v>5990</v>
      </c>
      <c r="H22" s="54"/>
      <c r="I22" s="54"/>
      <c r="J22" s="54"/>
    </row>
    <row r="23" spans="1:10" ht="18" customHeight="1">
      <c r="A23" s="49">
        <f t="shared" si="3"/>
        <v>19</v>
      </c>
      <c r="B23" s="52">
        <v>1685233</v>
      </c>
      <c r="C23" s="53" t="s">
        <v>71</v>
      </c>
      <c r="D23" s="51">
        <f t="shared" si="0"/>
        <v>6214</v>
      </c>
      <c r="E23" s="54"/>
      <c r="F23" s="51">
        <f t="shared" si="1"/>
        <v>77531</v>
      </c>
      <c r="G23" s="51">
        <f t="shared" si="2"/>
        <v>5991</v>
      </c>
      <c r="H23" s="54"/>
      <c r="I23" s="54"/>
      <c r="J23" s="54"/>
    </row>
    <row r="24" spans="1:10" ht="18" customHeight="1">
      <c r="A24" s="49">
        <f t="shared" si="3"/>
        <v>20</v>
      </c>
      <c r="B24" s="52">
        <v>1685234</v>
      </c>
      <c r="C24" s="53" t="s">
        <v>72</v>
      </c>
      <c r="D24" s="51">
        <f t="shared" si="0"/>
        <v>6215</v>
      </c>
      <c r="E24" s="54"/>
      <c r="F24" s="51">
        <f t="shared" si="1"/>
        <v>77532</v>
      </c>
      <c r="G24" s="51">
        <f t="shared" si="2"/>
        <v>5992</v>
      </c>
      <c r="H24" s="54"/>
      <c r="I24" s="54"/>
      <c r="J24" s="54"/>
    </row>
    <row r="25" spans="1:10" ht="18" customHeight="1">
      <c r="A25" s="49">
        <f t="shared" si="3"/>
        <v>21</v>
      </c>
      <c r="B25" s="52">
        <v>1685235</v>
      </c>
      <c r="C25" s="53" t="s">
        <v>73</v>
      </c>
      <c r="D25" s="51">
        <f t="shared" si="0"/>
        <v>6216</v>
      </c>
      <c r="E25" s="54"/>
      <c r="F25" s="51">
        <f t="shared" si="1"/>
        <v>77533</v>
      </c>
      <c r="G25" s="51">
        <f t="shared" si="2"/>
        <v>5993</v>
      </c>
      <c r="H25" s="54"/>
      <c r="I25" s="54"/>
      <c r="J25" s="54"/>
    </row>
    <row r="26" spans="1:10" ht="18" customHeight="1">
      <c r="A26" s="49">
        <f t="shared" si="3"/>
        <v>22</v>
      </c>
      <c r="B26" s="52">
        <v>1685236</v>
      </c>
      <c r="C26" s="53" t="s">
        <v>74</v>
      </c>
      <c r="D26" s="51">
        <f t="shared" si="0"/>
        <v>6217</v>
      </c>
      <c r="E26" s="54"/>
      <c r="F26" s="51">
        <f t="shared" si="1"/>
        <v>77534</v>
      </c>
      <c r="G26" s="51">
        <f t="shared" si="2"/>
        <v>5994</v>
      </c>
      <c r="H26" s="54"/>
      <c r="I26" s="54"/>
      <c r="J26" s="54"/>
    </row>
    <row r="27" spans="1:10" ht="18" customHeight="1">
      <c r="A27" s="49">
        <f>+A26+1</f>
        <v>23</v>
      </c>
      <c r="B27" s="52">
        <v>1685237</v>
      </c>
      <c r="C27" s="53" t="s">
        <v>75</v>
      </c>
      <c r="D27" s="51">
        <f t="shared" si="0"/>
        <v>6218</v>
      </c>
      <c r="E27" s="54"/>
      <c r="F27" s="51">
        <f t="shared" si="1"/>
        <v>77535</v>
      </c>
      <c r="G27" s="51">
        <f t="shared" si="2"/>
        <v>5995</v>
      </c>
      <c r="H27" s="54"/>
      <c r="I27" s="54"/>
      <c r="J27" s="54"/>
    </row>
    <row r="28" spans="1:10" ht="18" customHeight="1">
      <c r="A28" s="49">
        <f t="shared" si="3"/>
        <v>24</v>
      </c>
      <c r="B28" s="52">
        <v>1685238</v>
      </c>
      <c r="C28" s="53" t="s">
        <v>76</v>
      </c>
      <c r="D28" s="51">
        <f t="shared" si="0"/>
        <v>6219</v>
      </c>
      <c r="E28" s="54"/>
      <c r="F28" s="51">
        <f t="shared" si="1"/>
        <v>77536</v>
      </c>
      <c r="G28" s="51">
        <f t="shared" si="2"/>
        <v>5996</v>
      </c>
      <c r="H28" s="54"/>
      <c r="I28" s="54"/>
      <c r="J28" s="54"/>
    </row>
    <row r="29" spans="1:10" ht="18" customHeight="1">
      <c r="A29" s="49">
        <f t="shared" si="3"/>
        <v>25</v>
      </c>
      <c r="B29" s="52">
        <v>1685239</v>
      </c>
      <c r="C29" s="53" t="s">
        <v>77</v>
      </c>
      <c r="D29" s="51">
        <f t="shared" si="0"/>
        <v>6220</v>
      </c>
      <c r="E29" s="54"/>
      <c r="F29" s="51">
        <f t="shared" si="1"/>
        <v>77537</v>
      </c>
      <c r="G29" s="51">
        <f t="shared" si="2"/>
        <v>5997</v>
      </c>
      <c r="H29" s="54"/>
      <c r="I29" s="54"/>
      <c r="J29" s="54"/>
    </row>
    <row r="30" spans="1:10" ht="18" customHeight="1">
      <c r="A30" s="49">
        <f t="shared" si="3"/>
        <v>26</v>
      </c>
      <c r="B30" s="52">
        <v>1685240</v>
      </c>
      <c r="C30" s="53" t="s">
        <v>78</v>
      </c>
      <c r="D30" s="51">
        <f t="shared" si="0"/>
        <v>6221</v>
      </c>
      <c r="E30" s="54"/>
      <c r="F30" s="51">
        <f t="shared" si="1"/>
        <v>77538</v>
      </c>
      <c r="G30" s="51">
        <f t="shared" si="2"/>
        <v>5998</v>
      </c>
      <c r="H30" s="54"/>
      <c r="I30" s="54"/>
      <c r="J30" s="54"/>
    </row>
    <row r="31" spans="1:10" ht="18" customHeight="1">
      <c r="A31" s="49">
        <f t="shared" si="3"/>
        <v>27</v>
      </c>
      <c r="B31" s="52">
        <v>1685241</v>
      </c>
      <c r="C31" s="53" t="s">
        <v>79</v>
      </c>
      <c r="D31" s="51">
        <f t="shared" si="0"/>
        <v>6222</v>
      </c>
      <c r="E31" s="54"/>
      <c r="F31" s="51">
        <f t="shared" si="1"/>
        <v>77539</v>
      </c>
      <c r="G31" s="51">
        <f t="shared" si="2"/>
        <v>5999</v>
      </c>
      <c r="H31" s="54"/>
      <c r="I31" s="54"/>
      <c r="J31" s="54"/>
    </row>
    <row r="32" spans="1:10" ht="18" customHeight="1">
      <c r="A32" s="49">
        <f t="shared" si="3"/>
        <v>28</v>
      </c>
      <c r="B32" s="52">
        <v>1685242</v>
      </c>
      <c r="C32" s="53" t="s">
        <v>80</v>
      </c>
      <c r="D32" s="51">
        <f t="shared" si="0"/>
        <v>6223</v>
      </c>
      <c r="E32" s="54"/>
      <c r="F32" s="51">
        <f t="shared" si="1"/>
        <v>77540</v>
      </c>
      <c r="G32" s="51">
        <f t="shared" si="2"/>
        <v>6000</v>
      </c>
      <c r="H32" s="54"/>
      <c r="I32" s="54"/>
      <c r="J32" s="54"/>
    </row>
    <row r="33" spans="1:10" ht="18" customHeight="1">
      <c r="A33" s="49">
        <f>+A32+1</f>
        <v>29</v>
      </c>
      <c r="B33" s="52">
        <v>1685243</v>
      </c>
      <c r="C33" s="53" t="s">
        <v>81</v>
      </c>
      <c r="D33" s="51">
        <f t="shared" si="0"/>
        <v>6224</v>
      </c>
      <c r="E33" s="54"/>
      <c r="F33" s="51">
        <f t="shared" si="1"/>
        <v>77541</v>
      </c>
      <c r="G33" s="51">
        <v>6058</v>
      </c>
      <c r="H33" s="54"/>
      <c r="I33" s="54"/>
      <c r="J33" s="54"/>
    </row>
    <row r="34" spans="1:10" ht="18" customHeight="1">
      <c r="A34" s="49">
        <f t="shared" si="3"/>
        <v>30</v>
      </c>
      <c r="B34" s="52">
        <v>1685244</v>
      </c>
      <c r="C34" s="53" t="s">
        <v>82</v>
      </c>
      <c r="D34" s="51">
        <f t="shared" si="0"/>
        <v>6225</v>
      </c>
      <c r="E34" s="54"/>
      <c r="F34" s="51">
        <f t="shared" si="1"/>
        <v>77542</v>
      </c>
      <c r="G34" s="51">
        <v>6001</v>
      </c>
      <c r="H34" s="54"/>
      <c r="I34" s="54"/>
      <c r="J34" s="54"/>
    </row>
    <row r="35" spans="1:10" ht="18" customHeight="1">
      <c r="A35" s="49">
        <f t="shared" si="3"/>
        <v>31</v>
      </c>
      <c r="B35" s="52">
        <v>1685245</v>
      </c>
      <c r="C35" s="53" t="s">
        <v>83</v>
      </c>
      <c r="D35" s="51">
        <f t="shared" si="0"/>
        <v>6226</v>
      </c>
      <c r="E35" s="54"/>
      <c r="F35" s="51">
        <f t="shared" si="1"/>
        <v>77543</v>
      </c>
      <c r="G35" s="51">
        <f>+G34+1</f>
        <v>6002</v>
      </c>
      <c r="H35" s="54"/>
      <c r="I35" s="54"/>
      <c r="J35" s="54"/>
    </row>
    <row r="36" spans="1:10" ht="18" customHeight="1">
      <c r="A36" s="49">
        <f t="shared" si="3"/>
        <v>32</v>
      </c>
      <c r="B36" s="52">
        <v>1685246</v>
      </c>
      <c r="C36" s="53" t="s">
        <v>84</v>
      </c>
      <c r="D36" s="51">
        <f t="shared" si="0"/>
        <v>6227</v>
      </c>
      <c r="E36" s="54"/>
      <c r="F36" s="51">
        <f t="shared" si="1"/>
        <v>77544</v>
      </c>
      <c r="G36" s="51">
        <f aca="true" t="shared" si="4" ref="G36:G44">+G35+1</f>
        <v>6003</v>
      </c>
      <c r="H36" s="54"/>
      <c r="I36" s="54"/>
      <c r="J36" s="54"/>
    </row>
    <row r="37" spans="1:10" ht="18" customHeight="1">
      <c r="A37" s="49">
        <f t="shared" si="3"/>
        <v>33</v>
      </c>
      <c r="B37" s="52">
        <v>1685247</v>
      </c>
      <c r="C37" s="53" t="s">
        <v>85</v>
      </c>
      <c r="D37" s="51">
        <f t="shared" si="0"/>
        <v>6228</v>
      </c>
      <c r="E37" s="54"/>
      <c r="F37" s="51">
        <f t="shared" si="1"/>
        <v>77545</v>
      </c>
      <c r="G37" s="51">
        <f t="shared" si="4"/>
        <v>6004</v>
      </c>
      <c r="H37" s="54"/>
      <c r="I37" s="54"/>
      <c r="J37" s="54"/>
    </row>
    <row r="38" spans="1:10" ht="18" customHeight="1">
      <c r="A38" s="49">
        <f t="shared" si="3"/>
        <v>34</v>
      </c>
      <c r="B38" s="52">
        <v>1685248</v>
      </c>
      <c r="C38" s="53" t="s">
        <v>86</v>
      </c>
      <c r="D38" s="51">
        <f t="shared" si="0"/>
        <v>6229</v>
      </c>
      <c r="E38" s="54"/>
      <c r="F38" s="51">
        <f t="shared" si="1"/>
        <v>77546</v>
      </c>
      <c r="G38" s="51">
        <f t="shared" si="4"/>
        <v>6005</v>
      </c>
      <c r="H38" s="54"/>
      <c r="I38" s="54"/>
      <c r="J38" s="54"/>
    </row>
    <row r="39" spans="1:10" ht="18" customHeight="1">
      <c r="A39" s="49">
        <f t="shared" si="3"/>
        <v>35</v>
      </c>
      <c r="B39" s="52">
        <v>1685249</v>
      </c>
      <c r="C39" s="53" t="s">
        <v>87</v>
      </c>
      <c r="D39" s="51">
        <f t="shared" si="0"/>
        <v>6230</v>
      </c>
      <c r="E39" s="54"/>
      <c r="F39" s="51">
        <f t="shared" si="1"/>
        <v>77547</v>
      </c>
      <c r="G39" s="51">
        <f t="shared" si="4"/>
        <v>6006</v>
      </c>
      <c r="H39" s="54"/>
      <c r="I39" s="54"/>
      <c r="J39" s="54"/>
    </row>
    <row r="40" spans="1:10" ht="18" customHeight="1">
      <c r="A40" s="49">
        <f t="shared" si="3"/>
        <v>36</v>
      </c>
      <c r="B40" s="52">
        <v>1685250</v>
      </c>
      <c r="C40" s="53" t="s">
        <v>88</v>
      </c>
      <c r="D40" s="51">
        <f t="shared" si="0"/>
        <v>6231</v>
      </c>
      <c r="E40" s="54"/>
      <c r="F40" s="51">
        <f t="shared" si="1"/>
        <v>77548</v>
      </c>
      <c r="G40" s="51">
        <f t="shared" si="4"/>
        <v>6007</v>
      </c>
      <c r="H40" s="54"/>
      <c r="I40" s="54"/>
      <c r="J40" s="54"/>
    </row>
    <row r="41" spans="1:10" ht="18" customHeight="1">
      <c r="A41" s="49">
        <f t="shared" si="3"/>
        <v>37</v>
      </c>
      <c r="B41" s="52">
        <v>1685251</v>
      </c>
      <c r="C41" s="53" t="s">
        <v>89</v>
      </c>
      <c r="D41" s="51">
        <f t="shared" si="0"/>
        <v>6232</v>
      </c>
      <c r="E41" s="54"/>
      <c r="F41" s="51">
        <f t="shared" si="1"/>
        <v>77549</v>
      </c>
      <c r="G41" s="51">
        <f t="shared" si="4"/>
        <v>6008</v>
      </c>
      <c r="H41" s="54"/>
      <c r="I41" s="54"/>
      <c r="J41" s="54"/>
    </row>
    <row r="42" spans="1:10" ht="18" customHeight="1">
      <c r="A42" s="49">
        <f t="shared" si="3"/>
        <v>38</v>
      </c>
      <c r="B42" s="52">
        <v>1685252</v>
      </c>
      <c r="C42" s="53" t="s">
        <v>90</v>
      </c>
      <c r="D42" s="51">
        <f t="shared" si="0"/>
        <v>6233</v>
      </c>
      <c r="E42" s="54"/>
      <c r="F42" s="51">
        <f t="shared" si="1"/>
        <v>77550</v>
      </c>
      <c r="G42" s="51">
        <f t="shared" si="4"/>
        <v>6009</v>
      </c>
      <c r="H42" s="54"/>
      <c r="I42" s="54"/>
      <c r="J42" s="54"/>
    </row>
    <row r="43" spans="1:10" ht="18" customHeight="1">
      <c r="A43" s="49">
        <f t="shared" si="3"/>
        <v>39</v>
      </c>
      <c r="B43" s="52">
        <v>1685253</v>
      </c>
      <c r="C43" s="55" t="s">
        <v>91</v>
      </c>
      <c r="D43" s="51">
        <f t="shared" si="0"/>
        <v>6234</v>
      </c>
      <c r="E43" s="54"/>
      <c r="F43" s="51">
        <f t="shared" si="1"/>
        <v>77551</v>
      </c>
      <c r="G43" s="51">
        <f t="shared" si="4"/>
        <v>6010</v>
      </c>
      <c r="H43" s="54"/>
      <c r="I43" s="54"/>
      <c r="J43" s="54"/>
    </row>
    <row r="44" spans="1:10" ht="18" customHeight="1">
      <c r="A44" s="49">
        <f t="shared" si="3"/>
        <v>40</v>
      </c>
      <c r="B44" s="52">
        <v>1685254</v>
      </c>
      <c r="C44" s="55" t="s">
        <v>92</v>
      </c>
      <c r="D44" s="51">
        <f t="shared" si="0"/>
        <v>6235</v>
      </c>
      <c r="E44" s="54"/>
      <c r="F44" s="51">
        <f t="shared" si="1"/>
        <v>77552</v>
      </c>
      <c r="G44" s="51">
        <f t="shared" si="4"/>
        <v>6011</v>
      </c>
      <c r="H44" s="54"/>
      <c r="I44" s="54"/>
      <c r="J44" s="54"/>
    </row>
    <row r="45" spans="2:3" ht="15">
      <c r="B45" s="56"/>
      <c r="C45" s="57" t="s">
        <v>47</v>
      </c>
    </row>
    <row r="46" spans="2:3" ht="15">
      <c r="B46" s="56"/>
      <c r="C46" s="57" t="s">
        <v>48</v>
      </c>
    </row>
    <row r="47" spans="2:3" ht="15">
      <c r="B47" s="59"/>
      <c r="C47" s="59"/>
    </row>
    <row r="48" spans="2:3" ht="15">
      <c r="B48" s="69" t="s">
        <v>29</v>
      </c>
      <c r="C48" s="69"/>
    </row>
    <row r="49" spans="2:3" ht="15">
      <c r="B49" s="60">
        <v>1</v>
      </c>
      <c r="C49" s="53" t="s">
        <v>62</v>
      </c>
    </row>
    <row r="50" spans="2:3" ht="15">
      <c r="B50" s="60">
        <v>2</v>
      </c>
      <c r="C50" s="53" t="s">
        <v>55</v>
      </c>
    </row>
    <row r="51" spans="2:3" ht="15">
      <c r="B51" s="60">
        <v>3</v>
      </c>
      <c r="C51" s="55" t="s">
        <v>92</v>
      </c>
    </row>
    <row r="52" ht="15">
      <c r="B52" s="49"/>
    </row>
    <row r="56" ht="15">
      <c r="C56" s="62" t="s">
        <v>15</v>
      </c>
    </row>
    <row r="57" ht="15">
      <c r="C57" s="58" t="s">
        <v>44</v>
      </c>
    </row>
    <row r="58" ht="15">
      <c r="C58" s="58" t="s">
        <v>17</v>
      </c>
    </row>
    <row r="59" ht="15">
      <c r="C59" s="58" t="s">
        <v>18</v>
      </c>
    </row>
    <row r="60" ht="15">
      <c r="C60" s="58" t="s">
        <v>45</v>
      </c>
    </row>
    <row r="61" ht="15">
      <c r="C61" s="58" t="s">
        <v>20</v>
      </c>
    </row>
    <row r="62" ht="15">
      <c r="C62" s="58" t="s">
        <v>21</v>
      </c>
    </row>
  </sheetData>
  <mergeCells count="4">
    <mergeCell ref="B48:C48"/>
    <mergeCell ref="B1:J1"/>
    <mergeCell ref="B2:J2"/>
    <mergeCell ref="B3:J3"/>
  </mergeCells>
  <printOptions horizontalCentered="1"/>
  <pageMargins left="0.2" right="0.2" top="0.25" bottom="0.25" header="0.3" footer="0.3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J53"/>
  <sheetViews>
    <sheetView workbookViewId="0" topLeftCell="A1">
      <pane xSplit="3" ySplit="13" topLeftCell="D24" activePane="bottomRight" state="frozen"/>
      <selection pane="topRight" activeCell="L1" sqref="L1"/>
      <selection pane="bottomLeft" activeCell="A15" sqref="A15"/>
      <selection pane="bottomRight" activeCell="L26" sqref="L26"/>
    </sheetView>
  </sheetViews>
  <sheetFormatPr defaultColWidth="9.140625" defaultRowHeight="15"/>
  <cols>
    <col min="1" max="1" width="9.140625" style="45" customWidth="1"/>
    <col min="2" max="2" width="9.140625" style="5" customWidth="1"/>
    <col min="3" max="3" width="26.8515625" style="5" customWidth="1"/>
    <col min="4" max="4" width="10.00390625" style="8" customWidth="1"/>
    <col min="5" max="5" width="9.140625" style="3" customWidth="1"/>
    <col min="6" max="6" width="10.00390625" style="8" customWidth="1"/>
    <col min="7" max="7" width="12.421875" style="8" customWidth="1"/>
    <col min="8" max="16384" width="9.140625" style="3" customWidth="1"/>
  </cols>
  <sheetData>
    <row r="2" spans="2:10" ht="15">
      <c r="B2" s="67" t="s">
        <v>39</v>
      </c>
      <c r="C2" s="67"/>
      <c r="D2" s="67"/>
      <c r="E2" s="67"/>
      <c r="F2" s="67"/>
      <c r="G2" s="67"/>
      <c r="H2" s="67"/>
      <c r="I2" s="67"/>
      <c r="J2" s="67"/>
    </row>
    <row r="3" spans="2:10" ht="15">
      <c r="B3" s="68" t="s">
        <v>31</v>
      </c>
      <c r="C3" s="68"/>
      <c r="D3" s="68"/>
      <c r="E3" s="68"/>
      <c r="F3" s="68"/>
      <c r="G3" s="68"/>
      <c r="H3" s="68"/>
      <c r="I3" s="68"/>
      <c r="J3" s="68"/>
    </row>
    <row r="4" spans="2:10" ht="15">
      <c r="B4" s="68" t="s">
        <v>51</v>
      </c>
      <c r="C4" s="68"/>
      <c r="D4" s="68"/>
      <c r="E4" s="68"/>
      <c r="F4" s="68"/>
      <c r="G4" s="68"/>
      <c r="H4" s="68"/>
      <c r="I4" s="68"/>
      <c r="J4" s="68"/>
    </row>
    <row r="5" spans="1:10" s="11" customFormat="1" ht="15">
      <c r="A5" s="45"/>
      <c r="B5" s="9" t="s">
        <v>14</v>
      </c>
      <c r="C5" s="10" t="s">
        <v>35</v>
      </c>
      <c r="D5" s="10" t="s">
        <v>125</v>
      </c>
      <c r="E5" s="10" t="s">
        <v>126</v>
      </c>
      <c r="F5" s="10" t="s">
        <v>127</v>
      </c>
      <c r="G5" s="10" t="s">
        <v>128</v>
      </c>
      <c r="H5" s="10" t="s">
        <v>129</v>
      </c>
      <c r="I5" s="10" t="s">
        <v>130</v>
      </c>
      <c r="J5" s="10" t="s">
        <v>126</v>
      </c>
    </row>
    <row r="6" spans="1:10" ht="15">
      <c r="A6" s="45">
        <v>1</v>
      </c>
      <c r="B6" s="12">
        <v>1685255</v>
      </c>
      <c r="C6" s="19" t="s">
        <v>93</v>
      </c>
      <c r="D6" s="10">
        <v>6236</v>
      </c>
      <c r="E6" s="63"/>
      <c r="F6" s="10">
        <v>77553</v>
      </c>
      <c r="G6" s="10">
        <v>6012</v>
      </c>
      <c r="H6" s="63"/>
      <c r="I6" s="63"/>
      <c r="J6" s="63"/>
    </row>
    <row r="7" spans="1:10" ht="15">
      <c r="A7" s="45">
        <f>+A6+1</f>
        <v>2</v>
      </c>
      <c r="B7" s="12">
        <v>1685256</v>
      </c>
      <c r="C7" s="19" t="s">
        <v>94</v>
      </c>
      <c r="D7" s="10">
        <f>+D6+1</f>
        <v>6237</v>
      </c>
      <c r="E7" s="63"/>
      <c r="F7" s="10">
        <f>+F6+1</f>
        <v>77554</v>
      </c>
      <c r="G7" s="10">
        <f>+G6+1</f>
        <v>6013</v>
      </c>
      <c r="H7" s="63"/>
      <c r="I7" s="63"/>
      <c r="J7" s="63"/>
    </row>
    <row r="8" spans="1:10" ht="15">
      <c r="A8" s="45">
        <f aca="true" t="shared" si="0" ref="A8:A37">+A7+1</f>
        <v>3</v>
      </c>
      <c r="B8" s="12">
        <v>1685257</v>
      </c>
      <c r="C8" s="19" t="s">
        <v>95</v>
      </c>
      <c r="D8" s="10">
        <f aca="true" t="shared" si="1" ref="D8:D37">+D7+1</f>
        <v>6238</v>
      </c>
      <c r="E8" s="63"/>
      <c r="F8" s="10">
        <f aca="true" t="shared" si="2" ref="F8:F37">+F7+1</f>
        <v>77555</v>
      </c>
      <c r="G8" s="10">
        <f aca="true" t="shared" si="3" ref="G8:G16">+G7+1</f>
        <v>6014</v>
      </c>
      <c r="H8" s="63"/>
      <c r="I8" s="63"/>
      <c r="J8" s="63"/>
    </row>
    <row r="9" spans="1:10" ht="15">
      <c r="A9" s="45">
        <f t="shared" si="0"/>
        <v>4</v>
      </c>
      <c r="B9" s="12">
        <v>1685258</v>
      </c>
      <c r="C9" s="19" t="s">
        <v>96</v>
      </c>
      <c r="D9" s="10">
        <f t="shared" si="1"/>
        <v>6239</v>
      </c>
      <c r="E9" s="63"/>
      <c r="F9" s="10">
        <f t="shared" si="2"/>
        <v>77556</v>
      </c>
      <c r="G9" s="10">
        <f t="shared" si="3"/>
        <v>6015</v>
      </c>
      <c r="H9" s="63"/>
      <c r="I9" s="63"/>
      <c r="J9" s="63"/>
    </row>
    <row r="10" spans="1:10" ht="15">
      <c r="A10" s="45">
        <f t="shared" si="0"/>
        <v>5</v>
      </c>
      <c r="B10" s="12">
        <v>1685259</v>
      </c>
      <c r="C10" s="19" t="s">
        <v>97</v>
      </c>
      <c r="D10" s="10">
        <f t="shared" si="1"/>
        <v>6240</v>
      </c>
      <c r="E10" s="63"/>
      <c r="F10" s="10">
        <f t="shared" si="2"/>
        <v>77557</v>
      </c>
      <c r="G10" s="10">
        <f t="shared" si="3"/>
        <v>6016</v>
      </c>
      <c r="H10" s="63"/>
      <c r="I10" s="63"/>
      <c r="J10" s="63"/>
    </row>
    <row r="11" spans="1:10" ht="15">
      <c r="A11" s="45">
        <f t="shared" si="0"/>
        <v>6</v>
      </c>
      <c r="B11" s="12">
        <v>1685260</v>
      </c>
      <c r="C11" s="19" t="s">
        <v>98</v>
      </c>
      <c r="D11" s="10">
        <f t="shared" si="1"/>
        <v>6241</v>
      </c>
      <c r="E11" s="63"/>
      <c r="F11" s="10">
        <f t="shared" si="2"/>
        <v>77558</v>
      </c>
      <c r="G11" s="10">
        <f t="shared" si="3"/>
        <v>6017</v>
      </c>
      <c r="H11" s="63"/>
      <c r="I11" s="63"/>
      <c r="J11" s="63"/>
    </row>
    <row r="12" spans="1:10" ht="15">
      <c r="A12" s="45">
        <f t="shared" si="0"/>
        <v>7</v>
      </c>
      <c r="B12" s="12">
        <v>1685261</v>
      </c>
      <c r="C12" s="19" t="s">
        <v>99</v>
      </c>
      <c r="D12" s="10">
        <f t="shared" si="1"/>
        <v>6242</v>
      </c>
      <c r="E12" s="63"/>
      <c r="F12" s="10">
        <f t="shared" si="2"/>
        <v>77559</v>
      </c>
      <c r="G12" s="10">
        <f t="shared" si="3"/>
        <v>6018</v>
      </c>
      <c r="H12" s="63"/>
      <c r="I12" s="63"/>
      <c r="J12" s="63"/>
    </row>
    <row r="13" spans="1:10" ht="15">
      <c r="A13" s="45">
        <f t="shared" si="0"/>
        <v>8</v>
      </c>
      <c r="B13" s="12">
        <v>1685262</v>
      </c>
      <c r="C13" s="19" t="s">
        <v>100</v>
      </c>
      <c r="D13" s="10">
        <f t="shared" si="1"/>
        <v>6243</v>
      </c>
      <c r="E13" s="63"/>
      <c r="F13" s="10">
        <f t="shared" si="2"/>
        <v>77560</v>
      </c>
      <c r="G13" s="10">
        <f t="shared" si="3"/>
        <v>6019</v>
      </c>
      <c r="H13" s="63"/>
      <c r="I13" s="63"/>
      <c r="J13" s="63"/>
    </row>
    <row r="14" spans="1:10" ht="15">
      <c r="A14" s="45">
        <f t="shared" si="0"/>
        <v>9</v>
      </c>
      <c r="B14" s="12">
        <v>1685263</v>
      </c>
      <c r="C14" s="19" t="s">
        <v>101</v>
      </c>
      <c r="D14" s="10">
        <f t="shared" si="1"/>
        <v>6244</v>
      </c>
      <c r="E14" s="63"/>
      <c r="F14" s="10">
        <f t="shared" si="2"/>
        <v>77561</v>
      </c>
      <c r="G14" s="10">
        <f t="shared" si="3"/>
        <v>6020</v>
      </c>
      <c r="H14" s="63"/>
      <c r="I14" s="63"/>
      <c r="J14" s="63"/>
    </row>
    <row r="15" spans="1:10" ht="15">
      <c r="A15" s="45">
        <f t="shared" si="0"/>
        <v>10</v>
      </c>
      <c r="B15" s="12">
        <v>1685264</v>
      </c>
      <c r="C15" s="19" t="s">
        <v>102</v>
      </c>
      <c r="D15" s="10">
        <f t="shared" si="1"/>
        <v>6245</v>
      </c>
      <c r="E15" s="63"/>
      <c r="F15" s="10">
        <f t="shared" si="2"/>
        <v>77562</v>
      </c>
      <c r="G15" s="10">
        <f t="shared" si="3"/>
        <v>6021</v>
      </c>
      <c r="H15" s="63"/>
      <c r="I15" s="63"/>
      <c r="J15" s="63"/>
    </row>
    <row r="16" spans="1:10" ht="15">
      <c r="A16" s="45">
        <f t="shared" si="0"/>
        <v>11</v>
      </c>
      <c r="B16" s="12">
        <v>1685265</v>
      </c>
      <c r="C16" s="19" t="s">
        <v>103</v>
      </c>
      <c r="D16" s="10">
        <f t="shared" si="1"/>
        <v>6246</v>
      </c>
      <c r="E16" s="63"/>
      <c r="F16" s="10">
        <f t="shared" si="2"/>
        <v>77563</v>
      </c>
      <c r="G16" s="10">
        <f t="shared" si="3"/>
        <v>6022</v>
      </c>
      <c r="H16" s="63"/>
      <c r="I16" s="63"/>
      <c r="J16" s="63"/>
    </row>
    <row r="17" spans="1:10" ht="15">
      <c r="A17" s="45">
        <f t="shared" si="0"/>
        <v>12</v>
      </c>
      <c r="B17" s="12">
        <v>1685266</v>
      </c>
      <c r="C17" s="19" t="s">
        <v>104</v>
      </c>
      <c r="D17" s="10">
        <f t="shared" si="1"/>
        <v>6247</v>
      </c>
      <c r="E17" s="63"/>
      <c r="F17" s="10">
        <f t="shared" si="2"/>
        <v>77564</v>
      </c>
      <c r="G17" s="10"/>
      <c r="H17" s="63"/>
      <c r="I17" s="63"/>
      <c r="J17" s="63"/>
    </row>
    <row r="18" spans="1:10" ht="15">
      <c r="A18" s="45">
        <f t="shared" si="0"/>
        <v>13</v>
      </c>
      <c r="B18" s="12">
        <v>1685267</v>
      </c>
      <c r="C18" s="19" t="s">
        <v>105</v>
      </c>
      <c r="D18" s="10">
        <f t="shared" si="1"/>
        <v>6248</v>
      </c>
      <c r="E18" s="63"/>
      <c r="F18" s="10">
        <f t="shared" si="2"/>
        <v>77565</v>
      </c>
      <c r="G18" s="10"/>
      <c r="H18" s="63"/>
      <c r="I18" s="63"/>
      <c r="J18" s="63"/>
    </row>
    <row r="19" spans="1:10" ht="15">
      <c r="A19" s="45">
        <f t="shared" si="0"/>
        <v>14</v>
      </c>
      <c r="B19" s="12">
        <v>1685268</v>
      </c>
      <c r="C19" s="19" t="s">
        <v>106</v>
      </c>
      <c r="D19" s="10">
        <f t="shared" si="1"/>
        <v>6249</v>
      </c>
      <c r="E19" s="63"/>
      <c r="F19" s="10">
        <f t="shared" si="2"/>
        <v>77566</v>
      </c>
      <c r="G19" s="10">
        <v>6023</v>
      </c>
      <c r="H19" s="63"/>
      <c r="I19" s="63"/>
      <c r="J19" s="63"/>
    </row>
    <row r="20" spans="1:10" ht="15">
      <c r="A20" s="45">
        <f t="shared" si="0"/>
        <v>15</v>
      </c>
      <c r="B20" s="12">
        <v>1685269</v>
      </c>
      <c r="C20" s="19" t="s">
        <v>107</v>
      </c>
      <c r="D20" s="10">
        <f t="shared" si="1"/>
        <v>6250</v>
      </c>
      <c r="E20" s="63"/>
      <c r="F20" s="10">
        <f t="shared" si="2"/>
        <v>77567</v>
      </c>
      <c r="G20" s="10">
        <f>+G19+1</f>
        <v>6024</v>
      </c>
      <c r="H20" s="63"/>
      <c r="I20" s="63"/>
      <c r="J20" s="63"/>
    </row>
    <row r="21" spans="1:10" ht="15">
      <c r="A21" s="45">
        <f t="shared" si="0"/>
        <v>16</v>
      </c>
      <c r="B21" s="12">
        <v>1685270</v>
      </c>
      <c r="C21" s="19" t="s">
        <v>108</v>
      </c>
      <c r="D21" s="10">
        <f t="shared" si="1"/>
        <v>6251</v>
      </c>
      <c r="E21" s="63"/>
      <c r="F21" s="10">
        <f t="shared" si="2"/>
        <v>77568</v>
      </c>
      <c r="G21" s="10">
        <f aca="true" t="shared" si="4" ref="G21:G35">+G20+1</f>
        <v>6025</v>
      </c>
      <c r="H21" s="63"/>
      <c r="I21" s="63"/>
      <c r="J21" s="63"/>
    </row>
    <row r="22" spans="1:10" ht="15">
      <c r="A22" s="45">
        <f t="shared" si="0"/>
        <v>17</v>
      </c>
      <c r="B22" s="12">
        <v>1685271</v>
      </c>
      <c r="C22" s="19" t="s">
        <v>109</v>
      </c>
      <c r="D22" s="10">
        <f t="shared" si="1"/>
        <v>6252</v>
      </c>
      <c r="E22" s="63"/>
      <c r="F22" s="10">
        <f t="shared" si="2"/>
        <v>77569</v>
      </c>
      <c r="G22" s="10">
        <f t="shared" si="4"/>
        <v>6026</v>
      </c>
      <c r="H22" s="63"/>
      <c r="I22" s="63"/>
      <c r="J22" s="63"/>
    </row>
    <row r="23" spans="1:10" ht="15">
      <c r="A23" s="45">
        <f t="shared" si="0"/>
        <v>18</v>
      </c>
      <c r="B23" s="12">
        <v>1685272</v>
      </c>
      <c r="C23" s="19" t="s">
        <v>110</v>
      </c>
      <c r="D23" s="10">
        <f t="shared" si="1"/>
        <v>6253</v>
      </c>
      <c r="E23" s="63"/>
      <c r="F23" s="10">
        <f t="shared" si="2"/>
        <v>77570</v>
      </c>
      <c r="G23" s="10">
        <f t="shared" si="4"/>
        <v>6027</v>
      </c>
      <c r="H23" s="63"/>
      <c r="I23" s="63"/>
      <c r="J23" s="63"/>
    </row>
    <row r="24" spans="1:10" ht="15">
      <c r="A24" s="45">
        <f t="shared" si="0"/>
        <v>19</v>
      </c>
      <c r="B24" s="12">
        <v>1685273</v>
      </c>
      <c r="C24" s="19" t="s">
        <v>111</v>
      </c>
      <c r="D24" s="10">
        <f t="shared" si="1"/>
        <v>6254</v>
      </c>
      <c r="E24" s="63"/>
      <c r="F24" s="10">
        <f t="shared" si="2"/>
        <v>77571</v>
      </c>
      <c r="G24" s="10">
        <f t="shared" si="4"/>
        <v>6028</v>
      </c>
      <c r="H24" s="63"/>
      <c r="I24" s="63"/>
      <c r="J24" s="63"/>
    </row>
    <row r="25" spans="1:10" ht="15">
      <c r="A25" s="45">
        <f t="shared" si="0"/>
        <v>20</v>
      </c>
      <c r="B25" s="12">
        <v>1685274</v>
      </c>
      <c r="C25" s="19" t="s">
        <v>112</v>
      </c>
      <c r="D25" s="10">
        <f t="shared" si="1"/>
        <v>6255</v>
      </c>
      <c r="E25" s="63"/>
      <c r="F25" s="10">
        <f t="shared" si="2"/>
        <v>77572</v>
      </c>
      <c r="G25" s="10">
        <f t="shared" si="4"/>
        <v>6029</v>
      </c>
      <c r="H25" s="63"/>
      <c r="I25" s="63"/>
      <c r="J25" s="63"/>
    </row>
    <row r="26" spans="1:10" ht="15">
      <c r="A26" s="45">
        <f t="shared" si="0"/>
        <v>21</v>
      </c>
      <c r="B26" s="12">
        <v>1685275</v>
      </c>
      <c r="C26" s="19" t="s">
        <v>113</v>
      </c>
      <c r="D26" s="10">
        <f t="shared" si="1"/>
        <v>6256</v>
      </c>
      <c r="E26" s="63"/>
      <c r="F26" s="10">
        <f t="shared" si="2"/>
        <v>77573</v>
      </c>
      <c r="G26" s="10">
        <f t="shared" si="4"/>
        <v>6030</v>
      </c>
      <c r="H26" s="63"/>
      <c r="I26" s="63"/>
      <c r="J26" s="63"/>
    </row>
    <row r="27" spans="1:10" ht="15">
      <c r="A27" s="45">
        <f t="shared" si="0"/>
        <v>22</v>
      </c>
      <c r="B27" s="12">
        <v>1685276</v>
      </c>
      <c r="C27" s="19" t="s">
        <v>114</v>
      </c>
      <c r="D27" s="10">
        <f t="shared" si="1"/>
        <v>6257</v>
      </c>
      <c r="E27" s="63"/>
      <c r="F27" s="10">
        <f t="shared" si="2"/>
        <v>77574</v>
      </c>
      <c r="G27" s="10">
        <f t="shared" si="4"/>
        <v>6031</v>
      </c>
      <c r="H27" s="63"/>
      <c r="I27" s="63"/>
      <c r="J27" s="63"/>
    </row>
    <row r="28" spans="1:10" ht="15">
      <c r="A28" s="45">
        <f t="shared" si="0"/>
        <v>23</v>
      </c>
      <c r="B28" s="12">
        <v>1685277</v>
      </c>
      <c r="C28" s="19" t="s">
        <v>115</v>
      </c>
      <c r="D28" s="10">
        <f t="shared" si="1"/>
        <v>6258</v>
      </c>
      <c r="E28" s="63"/>
      <c r="F28" s="10">
        <f t="shared" si="2"/>
        <v>77575</v>
      </c>
      <c r="G28" s="10">
        <f t="shared" si="4"/>
        <v>6032</v>
      </c>
      <c r="H28" s="63"/>
      <c r="I28" s="63"/>
      <c r="J28" s="63"/>
    </row>
    <row r="29" spans="1:10" ht="15">
      <c r="A29" s="45">
        <f t="shared" si="0"/>
        <v>24</v>
      </c>
      <c r="B29" s="12">
        <v>1685278</v>
      </c>
      <c r="C29" s="19" t="s">
        <v>116</v>
      </c>
      <c r="D29" s="10">
        <f t="shared" si="1"/>
        <v>6259</v>
      </c>
      <c r="E29" s="63"/>
      <c r="F29" s="10">
        <f t="shared" si="2"/>
        <v>77576</v>
      </c>
      <c r="G29" s="10">
        <f t="shared" si="4"/>
        <v>6033</v>
      </c>
      <c r="H29" s="63"/>
      <c r="I29" s="63"/>
      <c r="J29" s="63"/>
    </row>
    <row r="30" spans="1:10" ht="15">
      <c r="A30" s="45">
        <f t="shared" si="0"/>
        <v>25</v>
      </c>
      <c r="B30" s="12">
        <v>1685279</v>
      </c>
      <c r="C30" s="19" t="s">
        <v>117</v>
      </c>
      <c r="D30" s="10">
        <f t="shared" si="1"/>
        <v>6260</v>
      </c>
      <c r="E30" s="63"/>
      <c r="F30" s="10">
        <f t="shared" si="2"/>
        <v>77577</v>
      </c>
      <c r="G30" s="10">
        <f t="shared" si="4"/>
        <v>6034</v>
      </c>
      <c r="H30" s="63"/>
      <c r="I30" s="63"/>
      <c r="J30" s="63"/>
    </row>
    <row r="31" spans="1:10" ht="15">
      <c r="A31" s="45">
        <f t="shared" si="0"/>
        <v>26</v>
      </c>
      <c r="B31" s="12">
        <v>1685280</v>
      </c>
      <c r="C31" s="19" t="s">
        <v>118</v>
      </c>
      <c r="D31" s="10">
        <f t="shared" si="1"/>
        <v>6261</v>
      </c>
      <c r="E31" s="63"/>
      <c r="F31" s="10">
        <f t="shared" si="2"/>
        <v>77578</v>
      </c>
      <c r="G31" s="10">
        <f t="shared" si="4"/>
        <v>6035</v>
      </c>
      <c r="H31" s="63"/>
      <c r="I31" s="63"/>
      <c r="J31" s="63"/>
    </row>
    <row r="32" spans="1:10" ht="15">
      <c r="A32" s="45">
        <f t="shared" si="0"/>
        <v>27</v>
      </c>
      <c r="B32" s="12">
        <v>1685281</v>
      </c>
      <c r="C32" s="19" t="s">
        <v>119</v>
      </c>
      <c r="D32" s="10">
        <f t="shared" si="1"/>
        <v>6262</v>
      </c>
      <c r="E32" s="63"/>
      <c r="F32" s="10">
        <f t="shared" si="2"/>
        <v>77579</v>
      </c>
      <c r="G32" s="10">
        <f t="shared" si="4"/>
        <v>6036</v>
      </c>
      <c r="H32" s="63"/>
      <c r="I32" s="63"/>
      <c r="J32" s="63"/>
    </row>
    <row r="33" spans="1:10" ht="15">
      <c r="A33" s="45">
        <f t="shared" si="0"/>
        <v>28</v>
      </c>
      <c r="B33" s="12">
        <v>1685282</v>
      </c>
      <c r="C33" s="19" t="s">
        <v>120</v>
      </c>
      <c r="D33" s="10">
        <f t="shared" si="1"/>
        <v>6263</v>
      </c>
      <c r="E33" s="63"/>
      <c r="F33" s="10">
        <f t="shared" si="2"/>
        <v>77580</v>
      </c>
      <c r="G33" s="10">
        <f t="shared" si="4"/>
        <v>6037</v>
      </c>
      <c r="H33" s="63"/>
      <c r="I33" s="63"/>
      <c r="J33" s="63"/>
    </row>
    <row r="34" spans="1:10" ht="15">
      <c r="A34" s="45">
        <f t="shared" si="0"/>
        <v>29</v>
      </c>
      <c r="B34" s="12">
        <v>1685283</v>
      </c>
      <c r="C34" s="19" t="s">
        <v>121</v>
      </c>
      <c r="D34" s="10">
        <f t="shared" si="1"/>
        <v>6264</v>
      </c>
      <c r="E34" s="63"/>
      <c r="F34" s="10">
        <f t="shared" si="2"/>
        <v>77581</v>
      </c>
      <c r="G34" s="10">
        <f t="shared" si="4"/>
        <v>6038</v>
      </c>
      <c r="H34" s="63"/>
      <c r="I34" s="63"/>
      <c r="J34" s="63"/>
    </row>
    <row r="35" spans="1:10" ht="15">
      <c r="A35" s="45">
        <f t="shared" si="0"/>
        <v>30</v>
      </c>
      <c r="B35" s="12">
        <v>1685284</v>
      </c>
      <c r="C35" s="19" t="s">
        <v>122</v>
      </c>
      <c r="D35" s="10">
        <f t="shared" si="1"/>
        <v>6265</v>
      </c>
      <c r="E35" s="63"/>
      <c r="F35" s="10">
        <f t="shared" si="2"/>
        <v>77582</v>
      </c>
      <c r="G35" s="10">
        <f t="shared" si="4"/>
        <v>6039</v>
      </c>
      <c r="H35" s="63"/>
      <c r="I35" s="63"/>
      <c r="J35" s="63"/>
    </row>
    <row r="36" spans="1:10" ht="15">
      <c r="A36" s="45">
        <f t="shared" si="0"/>
        <v>31</v>
      </c>
      <c r="B36" s="12">
        <v>1685285</v>
      </c>
      <c r="C36" s="19" t="s">
        <v>123</v>
      </c>
      <c r="D36" s="10">
        <f t="shared" si="1"/>
        <v>6266</v>
      </c>
      <c r="E36" s="63"/>
      <c r="F36" s="10">
        <f t="shared" si="2"/>
        <v>77583</v>
      </c>
      <c r="G36" s="10"/>
      <c r="H36" s="63"/>
      <c r="I36" s="63"/>
      <c r="J36" s="63"/>
    </row>
    <row r="37" spans="1:10" ht="15">
      <c r="A37" s="45">
        <f t="shared" si="0"/>
        <v>32</v>
      </c>
      <c r="B37" s="12">
        <v>1685286</v>
      </c>
      <c r="C37" s="19" t="s">
        <v>124</v>
      </c>
      <c r="D37" s="10">
        <f t="shared" si="1"/>
        <v>6267</v>
      </c>
      <c r="E37" s="63"/>
      <c r="F37" s="10">
        <f t="shared" si="2"/>
        <v>77584</v>
      </c>
      <c r="G37" s="10">
        <v>6040</v>
      </c>
      <c r="H37" s="63"/>
      <c r="I37" s="63"/>
      <c r="J37" s="63"/>
    </row>
    <row r="38" spans="2:3" ht="15">
      <c r="B38" s="14"/>
      <c r="C38" s="15" t="s">
        <v>49</v>
      </c>
    </row>
    <row r="39" spans="2:3" ht="15">
      <c r="B39" s="14"/>
      <c r="C39" s="15"/>
    </row>
    <row r="40" spans="2:3" ht="15">
      <c r="B40" s="14"/>
      <c r="C40" s="15" t="s">
        <v>42</v>
      </c>
    </row>
    <row r="41" spans="2:3" ht="15">
      <c r="B41" s="14"/>
      <c r="C41" s="15" t="s">
        <v>47</v>
      </c>
    </row>
    <row r="42" spans="2:3" ht="15">
      <c r="B42" s="14"/>
      <c r="C42" s="15"/>
    </row>
    <row r="43" spans="2:3" ht="15">
      <c r="B43" s="14"/>
      <c r="C43" s="15"/>
    </row>
    <row r="44" spans="2:3" ht="15">
      <c r="B44" s="4"/>
      <c r="C44" s="4"/>
    </row>
    <row r="45" spans="2:3" ht="15">
      <c r="B45" s="17" t="s">
        <v>29</v>
      </c>
      <c r="C45" s="17"/>
    </row>
    <row r="46" spans="2:3" ht="15">
      <c r="B46" s="10">
        <v>1</v>
      </c>
      <c r="C46" s="19" t="s">
        <v>107</v>
      </c>
    </row>
    <row r="47" spans="2:3" ht="15">
      <c r="B47" s="10">
        <v>2</v>
      </c>
      <c r="C47" s="19" t="s">
        <v>124</v>
      </c>
    </row>
    <row r="48" spans="2:3" ht="15">
      <c r="B48" s="10">
        <v>3</v>
      </c>
      <c r="C48" s="19" t="s">
        <v>94</v>
      </c>
    </row>
    <row r="49" spans="2:3" ht="15">
      <c r="B49" s="16"/>
      <c r="C49" s="20"/>
    </row>
    <row r="50" spans="2:3" ht="15">
      <c r="B50" s="21"/>
      <c r="C50" s="21"/>
    </row>
    <row r="51" ht="15">
      <c r="C51" s="5" t="s">
        <v>42</v>
      </c>
    </row>
    <row r="52" ht="15">
      <c r="C52" s="5" t="s">
        <v>43</v>
      </c>
    </row>
    <row r="53" ht="15">
      <c r="C53" s="5" t="s">
        <v>47</v>
      </c>
    </row>
  </sheetData>
  <mergeCells count="3">
    <mergeCell ref="B2:J2"/>
    <mergeCell ref="B3:J3"/>
    <mergeCell ref="B4:J4"/>
  </mergeCells>
  <printOptions horizontalCentered="1"/>
  <pageMargins left="0.2" right="0.2" top="0.25" bottom="0.2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kavita</dc:creator>
  <cp:keywords/>
  <dc:description/>
  <cp:lastModifiedBy>KAVITA</cp:lastModifiedBy>
  <cp:lastPrinted>2021-07-01T07:22:47Z</cp:lastPrinted>
  <dcterms:created xsi:type="dcterms:W3CDTF">2016-05-21T06:16:39Z</dcterms:created>
  <dcterms:modified xsi:type="dcterms:W3CDTF">2021-08-03T03:42:20Z</dcterms:modified>
  <cp:category/>
  <cp:version/>
  <cp:contentType/>
  <cp:contentStatus/>
</cp:coreProperties>
</file>