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228"/>
  <workbookPr defaultThemeVersion="124226"/>
  <bookViews>
    <workbookView xWindow="65416" yWindow="65416" windowWidth="24240" windowHeight="13140" activeTab="1"/>
  </bookViews>
  <sheets>
    <sheet name="Science" sheetId="2" r:id="rId1"/>
    <sheet name="Comm" sheetId="3" r:id="rId2"/>
    <sheet name="Science (2)" sheetId="14" r:id="rId3"/>
    <sheet name="Comm (2)" sheetId="15" r:id="rId4"/>
    <sheet name="Science (3)" sheetId="16" r:id="rId5"/>
    <sheet name="Comm (3)" sheetId="17" r:id="rId6"/>
    <sheet name="PRINT" sheetId="18" r:id="rId7"/>
    <sheet name="PRINT comm" sheetId="19" r:id="rId8"/>
  </sheets>
  <definedNames/>
  <calcPr calcId="191029"/>
</workbook>
</file>

<file path=xl/sharedStrings.xml><?xml version="1.0" encoding="utf-8"?>
<sst xmlns="http://schemas.openxmlformats.org/spreadsheetml/2006/main" count="2199" uniqueCount="147">
  <si>
    <t>C1</t>
  </si>
  <si>
    <t>B1</t>
  </si>
  <si>
    <t>A2</t>
  </si>
  <si>
    <t>B2</t>
  </si>
  <si>
    <t>A1</t>
  </si>
  <si>
    <t>C2</t>
  </si>
  <si>
    <t>D1</t>
  </si>
  <si>
    <t>D2</t>
  </si>
  <si>
    <t>RESULT-CBSE CLASS-XIIth ( SCIENCE)</t>
  </si>
  <si>
    <t>083</t>
  </si>
  <si>
    <t>044</t>
  </si>
  <si>
    <t>041</t>
  </si>
  <si>
    <t>042</t>
  </si>
  <si>
    <t>043</t>
  </si>
  <si>
    <t>Roll no</t>
  </si>
  <si>
    <t>Eng</t>
  </si>
  <si>
    <t>Hin</t>
  </si>
  <si>
    <t>Comp</t>
  </si>
  <si>
    <t>Bio</t>
  </si>
  <si>
    <t>Mat</t>
  </si>
  <si>
    <t>Phy</t>
  </si>
  <si>
    <t>Chem</t>
  </si>
  <si>
    <t>Tot</t>
  </si>
  <si>
    <t>Per</t>
  </si>
  <si>
    <t>Result</t>
  </si>
  <si>
    <t>Div</t>
  </si>
  <si>
    <t>Pass</t>
  </si>
  <si>
    <t>I</t>
  </si>
  <si>
    <t>II</t>
  </si>
  <si>
    <t>RANK HOLDERS</t>
  </si>
  <si>
    <t>BAL BHARATI PUBLIC SCHOOL, CRWS NISHATPURA, BHOPAL</t>
  </si>
  <si>
    <t>RESULT-CBSE CLASS-XIIth ( COMMERCE)</t>
  </si>
  <si>
    <t>030</t>
  </si>
  <si>
    <t>054</t>
  </si>
  <si>
    <t>055</t>
  </si>
  <si>
    <t>Name of Candidate</t>
  </si>
  <si>
    <t>Eco</t>
  </si>
  <si>
    <t>Bus</t>
  </si>
  <si>
    <t>Acc</t>
  </si>
  <si>
    <t>BAL BHARATI PUBLIC SCHOOL,CRWS NISHATPURA, BHOPAL.</t>
  </si>
  <si>
    <t>III</t>
  </si>
  <si>
    <t>E</t>
  </si>
  <si>
    <t>SESSION-2016-2017</t>
  </si>
  <si>
    <t>Students Name</t>
  </si>
  <si>
    <t>Abhay Singh Rathi</t>
  </si>
  <si>
    <t>Adesh Mathankar</t>
  </si>
  <si>
    <t>Aditya Rai</t>
  </si>
  <si>
    <t>Alfi Tabassum</t>
  </si>
  <si>
    <t>Aman Bathre</t>
  </si>
  <si>
    <t>Aniket Shendye</t>
  </si>
  <si>
    <t>Ankita Tiwari</t>
  </si>
  <si>
    <t>Anshu Malviya</t>
  </si>
  <si>
    <t>Archita Kannojia</t>
  </si>
  <si>
    <t>Ashutosh Patel</t>
  </si>
  <si>
    <t>Ashwin Ladhave</t>
  </si>
  <si>
    <t>Bhavya Chaudhary</t>
  </si>
  <si>
    <t>Chandrika Singh</t>
  </si>
  <si>
    <t>Deepak Shah</t>
  </si>
  <si>
    <t>Divya Sharma</t>
  </si>
  <si>
    <t>Eshan Bhargava</t>
  </si>
  <si>
    <t>Harshit Khare</t>
  </si>
  <si>
    <t>Jalaj Siroliya</t>
  </si>
  <si>
    <t>Komal Surwade</t>
  </si>
  <si>
    <t>Lipika Patil</t>
  </si>
  <si>
    <t>Mehul Singh Kachhawaha</t>
  </si>
  <si>
    <t>Minhaz Ullah</t>
  </si>
  <si>
    <t>Mohit Tiwari</t>
  </si>
  <si>
    <t>Muskan Verma</t>
  </si>
  <si>
    <t>Niket  Vishwakarma</t>
  </si>
  <si>
    <t>Nikita Godbole</t>
  </si>
  <si>
    <t>Prinshu Goswami</t>
  </si>
  <si>
    <t>Priyansh Kachhawa</t>
  </si>
  <si>
    <t>Priyansh Thakur</t>
  </si>
  <si>
    <t>Rajat Dhakad</t>
  </si>
  <si>
    <t>Rishika Anand</t>
  </si>
  <si>
    <t>Riya Jain</t>
  </si>
  <si>
    <t>Rohit Singhai</t>
  </si>
  <si>
    <t>Sakshi Tiwari</t>
  </si>
  <si>
    <t>Shireen Khan</t>
  </si>
  <si>
    <t>Shivam Sarathe</t>
  </si>
  <si>
    <t>Shivani Verma</t>
  </si>
  <si>
    <t>Shraddha Shukla</t>
  </si>
  <si>
    <t>Shweta Verma</t>
  </si>
  <si>
    <t>Vaishnavi Deshmukh</t>
  </si>
  <si>
    <t>Vandana Darwai</t>
  </si>
  <si>
    <t>Vinayak Singh</t>
  </si>
  <si>
    <t>Vivek Khushwaha</t>
  </si>
  <si>
    <t>Aayesha Ahmed</t>
  </si>
  <si>
    <t>Abhay K Kaithwas</t>
  </si>
  <si>
    <t>Abhijeet Pagare</t>
  </si>
  <si>
    <t>Abhishek Tiwari</t>
  </si>
  <si>
    <t>Agya Jain</t>
  </si>
  <si>
    <t>Akash Yadav</t>
  </si>
  <si>
    <t>Akrati Saxena</t>
  </si>
  <si>
    <t>Anjali Batham</t>
  </si>
  <si>
    <t>Ankit Dwivedi</t>
  </si>
  <si>
    <t>Anushka Vishwakarma</t>
  </si>
  <si>
    <t>Arun Asir</t>
  </si>
  <si>
    <t>Ashutosh Sharma</t>
  </si>
  <si>
    <t>Avni Shrivastava</t>
  </si>
  <si>
    <t>Era Siddiqui</t>
  </si>
  <si>
    <t>Gaurav Kemkar</t>
  </si>
  <si>
    <t>Gaurav Kumar Patwa</t>
  </si>
  <si>
    <t xml:space="preserve">Isha Mall </t>
  </si>
  <si>
    <t xml:space="preserve">Kopal Dharmik </t>
  </si>
  <si>
    <t>Pallavi Sharma</t>
  </si>
  <si>
    <t>Pankaj Saini</t>
  </si>
  <si>
    <t>Pragati Singh</t>
  </si>
  <si>
    <t>Pragya Zambre</t>
  </si>
  <si>
    <t>Rimsha Ali</t>
  </si>
  <si>
    <t>Ritunjai Sonkar</t>
  </si>
  <si>
    <t>Rohit Singh Chandel</t>
  </si>
  <si>
    <t>Samia Khan</t>
  </si>
  <si>
    <t>Shimmi Barhoniya</t>
  </si>
  <si>
    <t>Shivam Kabra</t>
  </si>
  <si>
    <t>Shivani Rana</t>
  </si>
  <si>
    <t>Siddharth Purohit</t>
  </si>
  <si>
    <t>Stuti Sharma</t>
  </si>
  <si>
    <t>Vidhi Malviya</t>
  </si>
  <si>
    <t>Vijay Sonava</t>
  </si>
  <si>
    <t>Science</t>
  </si>
  <si>
    <t>Commerce</t>
  </si>
  <si>
    <t>Hindi</t>
  </si>
  <si>
    <t>Maths</t>
  </si>
  <si>
    <t>B.St.</t>
  </si>
  <si>
    <t>Total</t>
  </si>
  <si>
    <t>%</t>
  </si>
  <si>
    <t>Comm</t>
  </si>
  <si>
    <t>COMP</t>
  </si>
  <si>
    <t>FAIL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</si>
  <si>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</si>
  <si>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</si>
  <si>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</si>
  <si>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</si>
  <si>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</si>
  <si>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</si>
  <si>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</si>
  <si>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</si>
  <si>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</si>
  <si>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Marksheet</t>
  </si>
  <si>
    <t>Migration</t>
  </si>
  <si>
    <t>Sign</t>
  </si>
  <si>
    <t>Passing Cert</t>
  </si>
  <si>
    <t>TC</t>
  </si>
  <si>
    <t>CM Chq</t>
  </si>
  <si>
    <t>RESULT-CBSE CLASS-XIIth ( SCIENCE), SESSION-2016-2017</t>
  </si>
  <si>
    <t>RESULT-CBSE CLASS-XIIth ( COMMERCE), SESSION-2016-2017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</si>
</sst>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u val="single"/>
      <sz val="11"/>
      <name val="Trebuchet MS"/>
      <family val="2"/>
    </font>
    <font>
      <b/>
      <sz val="11"/>
      <name val="Trebuchet MS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name val="Calibri"/>
      <family val="2"/>
      <scheme val="minor"/>
    </font>
    <font>
      <sz val="12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1">
    <xf numFmtId="0" fontId="0" fillId="0" borderId="0" xfId="0"/>
    <xf numFmtId="0" fontId="19" fillId="0" borderId="0" xfId="0" applyFont="1" applyFill="1" applyAlignment="1">
      <alignment horizontal="left"/>
    </xf>
    <xf numFmtId="0" fontId="19" fillId="0" borderId="0" xfId="0" applyFont="1" applyFill="1" applyAlignment="1" quotePrefix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8" fillId="0" borderId="10" xfId="0" applyFont="1" applyBorder="1"/>
    <xf numFmtId="1" fontId="18" fillId="0" borderId="0" xfId="0" applyNumberFormat="1" applyFont="1" applyFill="1" applyBorder="1"/>
    <xf numFmtId="0" fontId="19" fillId="33" borderId="10" xfId="0" applyFont="1" applyFill="1" applyBorder="1" applyAlignment="1">
      <alignment horizontal="center"/>
    </xf>
    <xf numFmtId="0" fontId="18" fillId="0" borderId="10" xfId="0" applyFont="1" applyFill="1" applyBorder="1"/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/>
    <xf numFmtId="0" fontId="21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10" fontId="19" fillId="0" borderId="0" xfId="0" applyNumberFormat="1" applyFont="1" applyFill="1" applyAlignment="1">
      <alignment horizontal="center"/>
    </xf>
    <xf numFmtId="164" fontId="19" fillId="0" borderId="0" xfId="15" applyNumberFormat="1" applyFont="1" applyFill="1" applyAlignment="1">
      <alignment horizontal="center"/>
    </xf>
    <xf numFmtId="0" fontId="21" fillId="0" borderId="0" xfId="0" applyFont="1" applyFill="1" applyAlignment="1">
      <alignment horizontal="left"/>
    </xf>
    <xf numFmtId="1" fontId="18" fillId="0" borderId="10" xfId="0" applyNumberFormat="1" applyFont="1" applyBorder="1"/>
    <xf numFmtId="0" fontId="19" fillId="0" borderId="0" xfId="0" applyFont="1" applyFill="1"/>
    <xf numFmtId="0" fontId="20" fillId="0" borderId="0" xfId="0" applyFont="1" applyFill="1" applyAlignment="1" quotePrefix="1">
      <alignment horizontal="center"/>
    </xf>
    <xf numFmtId="0" fontId="19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/>
    </xf>
    <xf numFmtId="164" fontId="21" fillId="0" borderId="0" xfId="15" applyNumberFormat="1" applyFont="1" applyFill="1" applyBorder="1" applyAlignment="1">
      <alignment horizontal="center"/>
    </xf>
    <xf numFmtId="1" fontId="18" fillId="0" borderId="0" xfId="0" applyNumberFormat="1" applyFont="1" applyBorder="1"/>
    <xf numFmtId="0" fontId="19" fillId="34" borderId="10" xfId="0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/>
    </xf>
    <xf numFmtId="9" fontId="21" fillId="0" borderId="1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/>
    <xf numFmtId="0" fontId="23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Border="1"/>
    <xf numFmtId="0" fontId="23" fillId="0" borderId="10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/>
    <xf numFmtId="0" fontId="23" fillId="33" borderId="10" xfId="0" applyFont="1" applyFill="1" applyBorder="1" applyAlignment="1">
      <alignment horizontal="center"/>
    </xf>
    <xf numFmtId="0" fontId="22" fillId="33" borderId="0" xfId="0" applyFont="1" applyFill="1"/>
    <xf numFmtId="0" fontId="22" fillId="0" borderId="0" xfId="0" applyFont="1" applyFill="1" applyAlignment="1">
      <alignment horizontal="left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0" fillId="0" borderId="10" xfId="0" applyFont="1" applyFill="1" applyBorder="1"/>
    <xf numFmtId="0" fontId="0" fillId="0" borderId="10" xfId="0" applyFont="1" applyBorder="1"/>
    <xf numFmtId="0" fontId="0" fillId="33" borderId="10" xfId="0" applyFont="1" applyFill="1" applyBorder="1"/>
    <xf numFmtId="0" fontId="23" fillId="33" borderId="0" xfId="0" applyFont="1" applyFill="1"/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6"/>
  <sheetViews>
    <sheetView workbookViewId="0" topLeftCell="A1">
      <selection activeCell="E12" sqref="E12"/>
    </sheetView>
  </sheetViews>
  <sheetFormatPr defaultColWidth="9.140625" defaultRowHeight="15"/>
  <cols>
    <col min="1" max="1" width="9.28125" style="15" bestFit="1" customWidth="1"/>
    <col min="2" max="2" width="11.28125" style="25" bestFit="1" customWidth="1"/>
    <col min="3" max="3" width="23.57421875" style="25" customWidth="1"/>
    <col min="4" max="4" width="8.28125" style="15" customWidth="1"/>
    <col min="5" max="5" width="6.8515625" style="15" customWidth="1"/>
    <col min="6" max="6" width="6.140625" style="15" customWidth="1"/>
    <col min="7" max="7" width="5.8515625" style="15" customWidth="1"/>
    <col min="8" max="8" width="7.421875" style="15" customWidth="1"/>
    <col min="9" max="9" width="6.7109375" style="15" customWidth="1"/>
    <col min="10" max="10" width="6.140625" style="15" customWidth="1"/>
    <col min="11" max="11" width="6.421875" style="15" customWidth="1"/>
    <col min="12" max="12" width="5.8515625" style="15" customWidth="1"/>
    <col min="13" max="13" width="6.00390625" style="15" customWidth="1"/>
    <col min="14" max="14" width="6.57421875" style="15" customWidth="1"/>
    <col min="15" max="15" width="6.421875" style="15" customWidth="1"/>
    <col min="16" max="16" width="7.00390625" style="15" customWidth="1"/>
    <col min="17" max="17" width="6.7109375" style="15" customWidth="1"/>
    <col min="18" max="19" width="9.28125" style="15" bestFit="1" customWidth="1"/>
    <col min="20" max="21" width="9.140625" style="15" customWidth="1"/>
    <col min="22" max="16384" width="9.140625" style="19" customWidth="1"/>
  </cols>
  <sheetData>
    <row r="1" spans="2:21" ht="15">
      <c r="B1" s="64" t="s">
        <v>30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2:21" ht="15">
      <c r="B2" s="65" t="s">
        <v>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2:21" ht="15">
      <c r="B3" s="65" t="s">
        <v>42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2:21" ht="15">
      <c r="B4" s="1"/>
      <c r="C4" s="1"/>
      <c r="D4" s="13">
        <v>301</v>
      </c>
      <c r="E4" s="13">
        <v>301</v>
      </c>
      <c r="F4" s="13">
        <v>302</v>
      </c>
      <c r="G4" s="13">
        <v>302</v>
      </c>
      <c r="H4" s="2" t="s">
        <v>9</v>
      </c>
      <c r="I4" s="2" t="s">
        <v>9</v>
      </c>
      <c r="J4" s="2" t="s">
        <v>10</v>
      </c>
      <c r="K4" s="2" t="s">
        <v>10</v>
      </c>
      <c r="L4" s="2" t="s">
        <v>11</v>
      </c>
      <c r="M4" s="2" t="s">
        <v>11</v>
      </c>
      <c r="N4" s="2" t="s">
        <v>12</v>
      </c>
      <c r="O4" s="2" t="s">
        <v>12</v>
      </c>
      <c r="P4" s="2" t="s">
        <v>13</v>
      </c>
      <c r="Q4" s="2" t="s">
        <v>13</v>
      </c>
      <c r="R4" s="13"/>
      <c r="S4" s="13"/>
      <c r="T4" s="13"/>
      <c r="U4" s="13"/>
    </row>
    <row r="5" spans="2:21" ht="15">
      <c r="B5" s="3" t="s">
        <v>14</v>
      </c>
      <c r="C5" s="3" t="s">
        <v>43</v>
      </c>
      <c r="D5" s="4" t="s">
        <v>15</v>
      </c>
      <c r="E5" s="4" t="s">
        <v>15</v>
      </c>
      <c r="F5" s="4" t="s">
        <v>16</v>
      </c>
      <c r="G5" s="4" t="s">
        <v>16</v>
      </c>
      <c r="H5" s="4" t="s">
        <v>17</v>
      </c>
      <c r="I5" s="4" t="s">
        <v>17</v>
      </c>
      <c r="J5" s="4" t="s">
        <v>18</v>
      </c>
      <c r="K5" s="4" t="s">
        <v>18</v>
      </c>
      <c r="L5" s="4" t="s">
        <v>19</v>
      </c>
      <c r="M5" s="4" t="s">
        <v>19</v>
      </c>
      <c r="N5" s="4" t="s">
        <v>20</v>
      </c>
      <c r="O5" s="4" t="s">
        <v>20</v>
      </c>
      <c r="P5" s="4" t="s">
        <v>21</v>
      </c>
      <c r="Q5" s="4" t="s">
        <v>21</v>
      </c>
      <c r="R5" s="4" t="s">
        <v>22</v>
      </c>
      <c r="S5" s="4" t="s">
        <v>23</v>
      </c>
      <c r="T5" s="4" t="s">
        <v>24</v>
      </c>
      <c r="U5" s="4" t="s">
        <v>25</v>
      </c>
    </row>
    <row r="6" spans="1:21" ht="15">
      <c r="A6" s="15">
        <v>1</v>
      </c>
      <c r="B6" s="9">
        <v>1677981</v>
      </c>
      <c r="C6" s="26" t="s">
        <v>44</v>
      </c>
      <c r="D6" s="9">
        <v>48</v>
      </c>
      <c r="E6" s="9" t="s">
        <v>6</v>
      </c>
      <c r="F6" s="9"/>
      <c r="G6" s="9"/>
      <c r="H6" s="4">
        <v>79</v>
      </c>
      <c r="I6" s="4" t="s">
        <v>3</v>
      </c>
      <c r="J6" s="4"/>
      <c r="K6" s="4"/>
      <c r="L6" s="9">
        <v>75</v>
      </c>
      <c r="M6" s="9" t="s">
        <v>1</v>
      </c>
      <c r="N6" s="9">
        <v>77</v>
      </c>
      <c r="O6" s="9" t="s">
        <v>1</v>
      </c>
      <c r="P6" s="9">
        <v>84</v>
      </c>
      <c r="Q6" s="9" t="s">
        <v>2</v>
      </c>
      <c r="R6" s="4">
        <f aca="true" t="shared" si="0" ref="R6:R48">+D6+F6+H6+J6+L6+N6+P6</f>
        <v>363</v>
      </c>
      <c r="S6" s="4">
        <f aca="true" t="shared" si="1" ref="S6:S48">+(D6+F6+H6+J6+L6+N6+P6)*100/500</f>
        <v>72.6</v>
      </c>
      <c r="T6" s="4" t="s">
        <v>26</v>
      </c>
      <c r="U6" s="4" t="s">
        <v>27</v>
      </c>
    </row>
    <row r="7" spans="1:21" ht="15">
      <c r="A7" s="15">
        <f>+A6+1</f>
        <v>2</v>
      </c>
      <c r="B7" s="9">
        <v>1677982</v>
      </c>
      <c r="C7" s="26" t="s">
        <v>45</v>
      </c>
      <c r="D7" s="9">
        <v>81</v>
      </c>
      <c r="E7" s="9" t="s">
        <v>1</v>
      </c>
      <c r="F7" s="9"/>
      <c r="G7" s="9"/>
      <c r="H7" s="4">
        <v>83</v>
      </c>
      <c r="I7" s="4" t="s">
        <v>3</v>
      </c>
      <c r="J7" s="4"/>
      <c r="K7" s="4"/>
      <c r="L7" s="9">
        <v>67</v>
      </c>
      <c r="M7" s="9" t="s">
        <v>3</v>
      </c>
      <c r="N7" s="9">
        <v>75</v>
      </c>
      <c r="O7" s="9" t="s">
        <v>3</v>
      </c>
      <c r="P7" s="9">
        <v>88</v>
      </c>
      <c r="Q7" s="9" t="s">
        <v>2</v>
      </c>
      <c r="R7" s="4">
        <f t="shared" si="0"/>
        <v>394</v>
      </c>
      <c r="S7" s="4">
        <f t="shared" si="1"/>
        <v>78.8</v>
      </c>
      <c r="T7" s="4" t="s">
        <v>26</v>
      </c>
      <c r="U7" s="4" t="s">
        <v>27</v>
      </c>
    </row>
    <row r="8" spans="1:21" ht="15">
      <c r="A8" s="15">
        <f>+A7+1</f>
        <v>3</v>
      </c>
      <c r="B8" s="9">
        <v>1677983</v>
      </c>
      <c r="C8" s="26" t="s">
        <v>46</v>
      </c>
      <c r="D8" s="9">
        <v>78</v>
      </c>
      <c r="E8" s="9" t="s">
        <v>1</v>
      </c>
      <c r="F8" s="9">
        <v>80</v>
      </c>
      <c r="G8" s="9" t="s">
        <v>1</v>
      </c>
      <c r="H8" s="4"/>
      <c r="I8" s="4"/>
      <c r="J8" s="4"/>
      <c r="K8" s="4"/>
      <c r="L8" s="9">
        <v>81</v>
      </c>
      <c r="M8" s="9" t="s">
        <v>2</v>
      </c>
      <c r="N8" s="9">
        <v>67</v>
      </c>
      <c r="O8" s="9" t="s">
        <v>0</v>
      </c>
      <c r="P8" s="9">
        <v>88</v>
      </c>
      <c r="Q8" s="9" t="s">
        <v>2</v>
      </c>
      <c r="R8" s="4">
        <f t="shared" si="0"/>
        <v>394</v>
      </c>
      <c r="S8" s="4">
        <f t="shared" si="1"/>
        <v>78.8</v>
      </c>
      <c r="T8" s="4" t="s">
        <v>26</v>
      </c>
      <c r="U8" s="4" t="s">
        <v>27</v>
      </c>
    </row>
    <row r="9" spans="1:22" ht="15">
      <c r="A9" s="15">
        <v>4</v>
      </c>
      <c r="B9" s="9">
        <v>1677984</v>
      </c>
      <c r="C9" s="26" t="s">
        <v>47</v>
      </c>
      <c r="D9" s="9">
        <v>76</v>
      </c>
      <c r="E9" s="9" t="s">
        <v>3</v>
      </c>
      <c r="F9" s="4"/>
      <c r="G9" s="4"/>
      <c r="H9" s="9">
        <v>95</v>
      </c>
      <c r="I9" s="9" t="s">
        <v>4</v>
      </c>
      <c r="J9" s="4">
        <v>95</v>
      </c>
      <c r="K9" s="4" t="s">
        <v>4</v>
      </c>
      <c r="L9" s="9"/>
      <c r="M9" s="9"/>
      <c r="N9" s="9">
        <v>94</v>
      </c>
      <c r="O9" s="9" t="s">
        <v>4</v>
      </c>
      <c r="P9" s="9">
        <v>95</v>
      </c>
      <c r="Q9" s="9" t="s">
        <v>4</v>
      </c>
      <c r="R9" s="4">
        <f t="shared" si="0"/>
        <v>455</v>
      </c>
      <c r="S9" s="4">
        <f t="shared" si="1"/>
        <v>91</v>
      </c>
      <c r="T9" s="4" t="s">
        <v>26</v>
      </c>
      <c r="U9" s="4" t="s">
        <v>27</v>
      </c>
      <c r="V9" s="20"/>
    </row>
    <row r="10" spans="1:21" ht="15">
      <c r="A10" s="15">
        <f>+A9+1</f>
        <v>5</v>
      </c>
      <c r="B10" s="9">
        <v>1677985</v>
      </c>
      <c r="C10" s="26" t="s">
        <v>48</v>
      </c>
      <c r="D10" s="9">
        <v>91</v>
      </c>
      <c r="E10" s="9" t="s">
        <v>4</v>
      </c>
      <c r="F10" s="4">
        <v>87</v>
      </c>
      <c r="G10" s="4" t="s">
        <v>2</v>
      </c>
      <c r="H10" s="9"/>
      <c r="I10" s="9"/>
      <c r="J10" s="4"/>
      <c r="K10" s="4"/>
      <c r="L10" s="9">
        <v>73</v>
      </c>
      <c r="M10" s="9" t="s">
        <v>1</v>
      </c>
      <c r="N10" s="9">
        <v>93</v>
      </c>
      <c r="O10" s="9" t="s">
        <v>4</v>
      </c>
      <c r="P10" s="9">
        <v>93</v>
      </c>
      <c r="Q10" s="9" t="s">
        <v>4</v>
      </c>
      <c r="R10" s="4">
        <f t="shared" si="0"/>
        <v>437</v>
      </c>
      <c r="S10" s="4">
        <f t="shared" si="1"/>
        <v>87.4</v>
      </c>
      <c r="T10" s="4" t="s">
        <v>26</v>
      </c>
      <c r="U10" s="4" t="s">
        <v>27</v>
      </c>
    </row>
    <row r="11" spans="1:22" ht="15">
      <c r="A11" s="15">
        <f aca="true" t="shared" si="2" ref="A11:A48">+A10+1</f>
        <v>6</v>
      </c>
      <c r="B11" s="9">
        <v>1677986</v>
      </c>
      <c r="C11" s="26" t="s">
        <v>49</v>
      </c>
      <c r="D11" s="9">
        <v>75</v>
      </c>
      <c r="E11" s="9" t="s">
        <v>3</v>
      </c>
      <c r="F11" s="9">
        <v>83</v>
      </c>
      <c r="G11" s="9" t="s">
        <v>2</v>
      </c>
      <c r="H11" s="4"/>
      <c r="I11" s="4"/>
      <c r="J11" s="4"/>
      <c r="K11" s="4"/>
      <c r="L11" s="9">
        <v>78</v>
      </c>
      <c r="M11" s="9" t="s">
        <v>1</v>
      </c>
      <c r="N11" s="9">
        <v>73</v>
      </c>
      <c r="O11" s="9" t="s">
        <v>3</v>
      </c>
      <c r="P11" s="9">
        <v>92</v>
      </c>
      <c r="Q11" s="9" t="s">
        <v>4</v>
      </c>
      <c r="R11" s="4">
        <f t="shared" si="0"/>
        <v>401</v>
      </c>
      <c r="S11" s="4">
        <f t="shared" si="1"/>
        <v>80.2</v>
      </c>
      <c r="T11" s="4" t="s">
        <v>26</v>
      </c>
      <c r="U11" s="4" t="s">
        <v>27</v>
      </c>
      <c r="V11" s="20"/>
    </row>
    <row r="12" spans="1:22" ht="15">
      <c r="A12" s="15">
        <f t="shared" si="2"/>
        <v>7</v>
      </c>
      <c r="B12" s="9">
        <v>1677987</v>
      </c>
      <c r="C12" s="26" t="s">
        <v>50</v>
      </c>
      <c r="D12" s="9">
        <v>76</v>
      </c>
      <c r="E12" s="9" t="s">
        <v>3</v>
      </c>
      <c r="F12" s="9"/>
      <c r="G12" s="9"/>
      <c r="H12" s="4">
        <v>80</v>
      </c>
      <c r="I12" s="4" t="s">
        <v>3</v>
      </c>
      <c r="J12" s="4"/>
      <c r="K12" s="4"/>
      <c r="L12" s="9">
        <v>79</v>
      </c>
      <c r="M12" s="9" t="s">
        <v>2</v>
      </c>
      <c r="N12" s="9">
        <v>64</v>
      </c>
      <c r="O12" s="9" t="s">
        <v>0</v>
      </c>
      <c r="P12" s="9">
        <v>76</v>
      </c>
      <c r="Q12" s="9" t="s">
        <v>1</v>
      </c>
      <c r="R12" s="4">
        <f t="shared" si="0"/>
        <v>375</v>
      </c>
      <c r="S12" s="4">
        <f t="shared" si="1"/>
        <v>75</v>
      </c>
      <c r="T12" s="4" t="s">
        <v>26</v>
      </c>
      <c r="U12" s="4" t="s">
        <v>27</v>
      </c>
      <c r="V12" s="20"/>
    </row>
    <row r="13" spans="1:22" ht="15">
      <c r="A13" s="15">
        <f t="shared" si="2"/>
        <v>8</v>
      </c>
      <c r="B13" s="9">
        <v>1677988</v>
      </c>
      <c r="C13" s="26" t="s">
        <v>51</v>
      </c>
      <c r="D13" s="9">
        <v>89</v>
      </c>
      <c r="E13" s="9" t="s">
        <v>2</v>
      </c>
      <c r="F13" s="9">
        <v>96</v>
      </c>
      <c r="G13" s="9" t="s">
        <v>4</v>
      </c>
      <c r="H13" s="4"/>
      <c r="I13" s="4"/>
      <c r="J13" s="9"/>
      <c r="K13" s="9"/>
      <c r="L13" s="4">
        <v>74</v>
      </c>
      <c r="M13" s="4" t="s">
        <v>1</v>
      </c>
      <c r="N13" s="9">
        <v>94</v>
      </c>
      <c r="O13" s="9" t="s">
        <v>4</v>
      </c>
      <c r="P13" s="9">
        <v>87</v>
      </c>
      <c r="Q13" s="9" t="s">
        <v>2</v>
      </c>
      <c r="R13" s="4">
        <f t="shared" si="0"/>
        <v>440</v>
      </c>
      <c r="S13" s="4">
        <f t="shared" si="1"/>
        <v>88</v>
      </c>
      <c r="T13" s="4" t="s">
        <v>26</v>
      </c>
      <c r="U13" s="4" t="s">
        <v>27</v>
      </c>
      <c r="V13" s="20"/>
    </row>
    <row r="14" spans="1:22" ht="15">
      <c r="A14" s="15">
        <f t="shared" si="2"/>
        <v>9</v>
      </c>
      <c r="B14" s="9">
        <v>1677989</v>
      </c>
      <c r="C14" s="26" t="s">
        <v>52</v>
      </c>
      <c r="D14" s="9">
        <v>77</v>
      </c>
      <c r="E14" s="9" t="s">
        <v>1</v>
      </c>
      <c r="F14" s="9">
        <v>90</v>
      </c>
      <c r="G14" s="9" t="s">
        <v>4</v>
      </c>
      <c r="H14" s="4"/>
      <c r="I14" s="4"/>
      <c r="J14" s="4"/>
      <c r="K14" s="4"/>
      <c r="L14" s="9">
        <v>56</v>
      </c>
      <c r="M14" s="9" t="s">
        <v>0</v>
      </c>
      <c r="N14" s="9">
        <v>59</v>
      </c>
      <c r="O14" s="9" t="s">
        <v>6</v>
      </c>
      <c r="P14" s="9">
        <v>78</v>
      </c>
      <c r="Q14" s="9" t="s">
        <v>1</v>
      </c>
      <c r="R14" s="4">
        <f t="shared" si="0"/>
        <v>360</v>
      </c>
      <c r="S14" s="4">
        <f t="shared" si="1"/>
        <v>72</v>
      </c>
      <c r="T14" s="4" t="s">
        <v>26</v>
      </c>
      <c r="U14" s="4" t="s">
        <v>27</v>
      </c>
      <c r="V14" s="20"/>
    </row>
    <row r="15" spans="1:22" ht="15">
      <c r="A15" s="15">
        <f t="shared" si="2"/>
        <v>10</v>
      </c>
      <c r="B15" s="9">
        <v>1677990</v>
      </c>
      <c r="C15" s="26" t="s">
        <v>53</v>
      </c>
      <c r="D15" s="9">
        <v>76</v>
      </c>
      <c r="E15" s="9" t="s">
        <v>3</v>
      </c>
      <c r="F15" s="4">
        <v>77</v>
      </c>
      <c r="G15" s="4" t="s">
        <v>1</v>
      </c>
      <c r="H15" s="9"/>
      <c r="I15" s="9"/>
      <c r="J15" s="4"/>
      <c r="K15" s="4"/>
      <c r="L15" s="9">
        <v>73</v>
      </c>
      <c r="M15" s="9" t="s">
        <v>1</v>
      </c>
      <c r="N15" s="9">
        <v>67</v>
      </c>
      <c r="O15" s="9" t="s">
        <v>0</v>
      </c>
      <c r="P15" s="9">
        <v>70</v>
      </c>
      <c r="Q15" s="9" t="s">
        <v>3</v>
      </c>
      <c r="R15" s="4">
        <f t="shared" si="0"/>
        <v>363</v>
      </c>
      <c r="S15" s="4">
        <f t="shared" si="1"/>
        <v>72.6</v>
      </c>
      <c r="T15" s="4" t="s">
        <v>26</v>
      </c>
      <c r="U15" s="4" t="s">
        <v>27</v>
      </c>
      <c r="V15" s="20"/>
    </row>
    <row r="16" spans="1:22" ht="15">
      <c r="A16" s="15">
        <f t="shared" si="2"/>
        <v>11</v>
      </c>
      <c r="B16" s="9">
        <v>1677991</v>
      </c>
      <c r="C16" s="26" t="s">
        <v>54</v>
      </c>
      <c r="D16" s="9">
        <v>71</v>
      </c>
      <c r="E16" s="9" t="s">
        <v>3</v>
      </c>
      <c r="F16" s="9">
        <v>84</v>
      </c>
      <c r="G16" s="9" t="s">
        <v>2</v>
      </c>
      <c r="H16" s="4"/>
      <c r="I16" s="4"/>
      <c r="J16" s="4"/>
      <c r="K16" s="4"/>
      <c r="L16" s="9">
        <v>87</v>
      </c>
      <c r="M16" s="9" t="s">
        <v>2</v>
      </c>
      <c r="N16" s="9">
        <v>91</v>
      </c>
      <c r="O16" s="9" t="s">
        <v>4</v>
      </c>
      <c r="P16" s="9">
        <v>85</v>
      </c>
      <c r="Q16" s="9" t="s">
        <v>2</v>
      </c>
      <c r="R16" s="4">
        <f t="shared" si="0"/>
        <v>418</v>
      </c>
      <c r="S16" s="4">
        <f t="shared" si="1"/>
        <v>83.6</v>
      </c>
      <c r="T16" s="4" t="s">
        <v>26</v>
      </c>
      <c r="U16" s="4" t="s">
        <v>27</v>
      </c>
      <c r="V16" s="20"/>
    </row>
    <row r="17" spans="1:21" ht="15">
      <c r="A17" s="15">
        <f t="shared" si="2"/>
        <v>12</v>
      </c>
      <c r="B17" s="9">
        <v>1677992</v>
      </c>
      <c r="C17" s="26" t="s">
        <v>55</v>
      </c>
      <c r="D17" s="9">
        <v>90</v>
      </c>
      <c r="E17" s="9" t="s">
        <v>4</v>
      </c>
      <c r="F17" s="9"/>
      <c r="G17" s="9"/>
      <c r="H17" s="4">
        <v>96</v>
      </c>
      <c r="I17" s="4" t="s">
        <v>4</v>
      </c>
      <c r="J17" s="4"/>
      <c r="K17" s="4"/>
      <c r="L17" s="9">
        <v>95</v>
      </c>
      <c r="M17" s="9" t="s">
        <v>4</v>
      </c>
      <c r="N17" s="9">
        <v>96</v>
      </c>
      <c r="O17" s="9" t="s">
        <v>4</v>
      </c>
      <c r="P17" s="9">
        <v>96</v>
      </c>
      <c r="Q17" s="9" t="s">
        <v>4</v>
      </c>
      <c r="R17" s="4">
        <f t="shared" si="0"/>
        <v>473</v>
      </c>
      <c r="S17" s="4">
        <f t="shared" si="1"/>
        <v>94.6</v>
      </c>
      <c r="T17" s="4" t="s">
        <v>26</v>
      </c>
      <c r="U17" s="4" t="s">
        <v>27</v>
      </c>
    </row>
    <row r="18" spans="1:22" ht="15">
      <c r="A18" s="15">
        <f t="shared" si="2"/>
        <v>13</v>
      </c>
      <c r="B18" s="9">
        <v>1677993</v>
      </c>
      <c r="C18" s="26" t="s">
        <v>56</v>
      </c>
      <c r="D18" s="9">
        <v>71</v>
      </c>
      <c r="E18" s="9" t="s">
        <v>3</v>
      </c>
      <c r="F18" s="9">
        <v>79</v>
      </c>
      <c r="G18" s="9" t="s">
        <v>1</v>
      </c>
      <c r="H18" s="4"/>
      <c r="I18" s="4"/>
      <c r="J18" s="9">
        <v>64</v>
      </c>
      <c r="K18" s="9" t="s">
        <v>5</v>
      </c>
      <c r="L18" s="4"/>
      <c r="M18" s="4"/>
      <c r="N18" s="9">
        <v>60</v>
      </c>
      <c r="O18" s="9" t="s">
        <v>5</v>
      </c>
      <c r="P18" s="9">
        <v>73</v>
      </c>
      <c r="Q18" s="9" t="s">
        <v>3</v>
      </c>
      <c r="R18" s="4">
        <f t="shared" si="0"/>
        <v>347</v>
      </c>
      <c r="S18" s="4">
        <f t="shared" si="1"/>
        <v>69.4</v>
      </c>
      <c r="T18" s="4" t="s">
        <v>26</v>
      </c>
      <c r="U18" s="4" t="s">
        <v>27</v>
      </c>
      <c r="V18" s="20"/>
    </row>
    <row r="19" spans="1:22" ht="15">
      <c r="A19" s="15">
        <f t="shared" si="2"/>
        <v>14</v>
      </c>
      <c r="B19" s="9">
        <v>1677994</v>
      </c>
      <c r="C19" s="26" t="s">
        <v>57</v>
      </c>
      <c r="D19" s="9">
        <v>76</v>
      </c>
      <c r="E19" s="9" t="s">
        <v>3</v>
      </c>
      <c r="F19" s="9"/>
      <c r="G19" s="9"/>
      <c r="H19" s="4">
        <v>84</v>
      </c>
      <c r="I19" s="4" t="s">
        <v>3</v>
      </c>
      <c r="J19" s="4"/>
      <c r="K19" s="4"/>
      <c r="L19" s="9">
        <v>81</v>
      </c>
      <c r="M19" s="9" t="s">
        <v>2</v>
      </c>
      <c r="N19" s="9">
        <v>83</v>
      </c>
      <c r="O19" s="9" t="s">
        <v>2</v>
      </c>
      <c r="P19" s="9">
        <v>88</v>
      </c>
      <c r="Q19" s="9" t="s">
        <v>2</v>
      </c>
      <c r="R19" s="4">
        <f t="shared" si="0"/>
        <v>412</v>
      </c>
      <c r="S19" s="4">
        <f t="shared" si="1"/>
        <v>82.4</v>
      </c>
      <c r="T19" s="4" t="s">
        <v>26</v>
      </c>
      <c r="U19" s="4" t="s">
        <v>27</v>
      </c>
      <c r="V19" s="20"/>
    </row>
    <row r="20" spans="1:22" ht="15">
      <c r="A20" s="15">
        <f t="shared" si="2"/>
        <v>15</v>
      </c>
      <c r="B20" s="9">
        <v>1677995</v>
      </c>
      <c r="C20" s="26" t="s">
        <v>58</v>
      </c>
      <c r="D20" s="9">
        <v>78</v>
      </c>
      <c r="E20" s="9" t="s">
        <v>1</v>
      </c>
      <c r="F20" s="9"/>
      <c r="G20" s="9"/>
      <c r="H20" s="4">
        <v>78</v>
      </c>
      <c r="I20" s="4" t="s">
        <v>0</v>
      </c>
      <c r="J20" s="4"/>
      <c r="K20" s="4"/>
      <c r="L20" s="9">
        <v>77</v>
      </c>
      <c r="M20" s="9" t="s">
        <v>1</v>
      </c>
      <c r="N20" s="9">
        <v>69</v>
      </c>
      <c r="O20" s="9" t="s">
        <v>0</v>
      </c>
      <c r="P20" s="9">
        <v>94</v>
      </c>
      <c r="Q20" s="9" t="s">
        <v>4</v>
      </c>
      <c r="R20" s="4">
        <f t="shared" si="0"/>
        <v>396</v>
      </c>
      <c r="S20" s="4">
        <f t="shared" si="1"/>
        <v>79.2</v>
      </c>
      <c r="T20" s="4" t="s">
        <v>26</v>
      </c>
      <c r="U20" s="4" t="s">
        <v>27</v>
      </c>
      <c r="V20" s="20"/>
    </row>
    <row r="21" spans="1:21" ht="15">
      <c r="A21" s="15">
        <f t="shared" si="2"/>
        <v>16</v>
      </c>
      <c r="B21" s="9">
        <v>1677996</v>
      </c>
      <c r="C21" s="26" t="s">
        <v>59</v>
      </c>
      <c r="D21" s="9">
        <v>72</v>
      </c>
      <c r="E21" s="9" t="s">
        <v>3</v>
      </c>
      <c r="F21" s="9"/>
      <c r="G21" s="9"/>
      <c r="H21" s="4">
        <v>83</v>
      </c>
      <c r="I21" s="4" t="s">
        <v>3</v>
      </c>
      <c r="J21" s="4"/>
      <c r="K21" s="4"/>
      <c r="L21" s="9">
        <v>62</v>
      </c>
      <c r="M21" s="9" t="s">
        <v>3</v>
      </c>
      <c r="N21" s="9">
        <v>83</v>
      </c>
      <c r="O21" s="9" t="s">
        <v>2</v>
      </c>
      <c r="P21" s="9">
        <v>67</v>
      </c>
      <c r="Q21" s="9" t="s">
        <v>0</v>
      </c>
      <c r="R21" s="4">
        <f t="shared" si="0"/>
        <v>367</v>
      </c>
      <c r="S21" s="4">
        <f t="shared" si="1"/>
        <v>73.4</v>
      </c>
      <c r="T21" s="4" t="s">
        <v>26</v>
      </c>
      <c r="U21" s="4" t="s">
        <v>27</v>
      </c>
    </row>
    <row r="22" spans="1:21" ht="15">
      <c r="A22" s="15">
        <f t="shared" si="2"/>
        <v>17</v>
      </c>
      <c r="B22" s="9">
        <v>1677997</v>
      </c>
      <c r="C22" s="26" t="s">
        <v>60</v>
      </c>
      <c r="D22" s="9">
        <v>76</v>
      </c>
      <c r="E22" s="9" t="s">
        <v>3</v>
      </c>
      <c r="F22" s="4">
        <v>84</v>
      </c>
      <c r="G22" s="4" t="s">
        <v>2</v>
      </c>
      <c r="H22" s="9"/>
      <c r="I22" s="9"/>
      <c r="J22" s="4"/>
      <c r="K22" s="4"/>
      <c r="L22" s="9">
        <v>76</v>
      </c>
      <c r="M22" s="9" t="s">
        <v>1</v>
      </c>
      <c r="N22" s="9">
        <v>71</v>
      </c>
      <c r="O22" s="9" t="s">
        <v>3</v>
      </c>
      <c r="P22" s="9">
        <v>74</v>
      </c>
      <c r="Q22" s="9" t="s">
        <v>3</v>
      </c>
      <c r="R22" s="4">
        <f t="shared" si="0"/>
        <v>381</v>
      </c>
      <c r="S22" s="4">
        <f t="shared" si="1"/>
        <v>76.2</v>
      </c>
      <c r="T22" s="4" t="s">
        <v>26</v>
      </c>
      <c r="U22" s="4" t="s">
        <v>27</v>
      </c>
    </row>
    <row r="23" spans="1:21" ht="15">
      <c r="A23" s="15">
        <f t="shared" si="2"/>
        <v>18</v>
      </c>
      <c r="B23" s="9">
        <v>1677998</v>
      </c>
      <c r="C23" s="26" t="s">
        <v>61</v>
      </c>
      <c r="D23" s="9">
        <v>80</v>
      </c>
      <c r="E23" s="9" t="s">
        <v>1</v>
      </c>
      <c r="F23" s="4">
        <v>89</v>
      </c>
      <c r="G23" s="4" t="s">
        <v>4</v>
      </c>
      <c r="H23" s="9"/>
      <c r="I23" s="9"/>
      <c r="J23" s="4"/>
      <c r="K23" s="4"/>
      <c r="L23" s="9">
        <v>78</v>
      </c>
      <c r="M23" s="9" t="s">
        <v>1</v>
      </c>
      <c r="N23" s="9">
        <v>86</v>
      </c>
      <c r="O23" s="9" t="s">
        <v>2</v>
      </c>
      <c r="P23" s="9">
        <v>88</v>
      </c>
      <c r="Q23" s="9" t="s">
        <v>2</v>
      </c>
      <c r="R23" s="4">
        <f t="shared" si="0"/>
        <v>421</v>
      </c>
      <c r="S23" s="4">
        <f t="shared" si="1"/>
        <v>84.2</v>
      </c>
      <c r="T23" s="4" t="s">
        <v>26</v>
      </c>
      <c r="U23" s="4" t="s">
        <v>27</v>
      </c>
    </row>
    <row r="24" spans="1:21" ht="15">
      <c r="A24" s="15">
        <f t="shared" si="2"/>
        <v>19</v>
      </c>
      <c r="B24" s="9">
        <v>1677999</v>
      </c>
      <c r="C24" s="26" t="s">
        <v>62</v>
      </c>
      <c r="D24" s="9">
        <v>66</v>
      </c>
      <c r="E24" s="9" t="s">
        <v>0</v>
      </c>
      <c r="F24" s="4">
        <v>80</v>
      </c>
      <c r="G24" s="4" t="s">
        <v>1</v>
      </c>
      <c r="H24" s="9"/>
      <c r="I24" s="9"/>
      <c r="J24" s="4"/>
      <c r="K24" s="4"/>
      <c r="L24" s="9">
        <v>33</v>
      </c>
      <c r="M24" s="9" t="s">
        <v>7</v>
      </c>
      <c r="N24" s="9">
        <v>53</v>
      </c>
      <c r="O24" s="9" t="s">
        <v>6</v>
      </c>
      <c r="P24" s="9">
        <v>60</v>
      </c>
      <c r="Q24" s="9" t="s">
        <v>5</v>
      </c>
      <c r="R24" s="4">
        <f t="shared" si="0"/>
        <v>292</v>
      </c>
      <c r="S24" s="4">
        <f t="shared" si="1"/>
        <v>58.4</v>
      </c>
      <c r="T24" s="4" t="s">
        <v>26</v>
      </c>
      <c r="U24" s="4" t="s">
        <v>28</v>
      </c>
    </row>
    <row r="25" spans="1:21" ht="15">
      <c r="A25" s="15">
        <f t="shared" si="2"/>
        <v>20</v>
      </c>
      <c r="B25" s="9">
        <v>1678000</v>
      </c>
      <c r="C25" s="26" t="s">
        <v>63</v>
      </c>
      <c r="D25" s="9">
        <v>91</v>
      </c>
      <c r="E25" s="9" t="s">
        <v>4</v>
      </c>
      <c r="F25" s="4"/>
      <c r="G25" s="4"/>
      <c r="H25" s="9">
        <v>79</v>
      </c>
      <c r="I25" s="9" t="s">
        <v>3</v>
      </c>
      <c r="J25" s="4"/>
      <c r="K25" s="4"/>
      <c r="L25" s="9">
        <v>83</v>
      </c>
      <c r="M25" s="9" t="s">
        <v>2</v>
      </c>
      <c r="N25" s="9">
        <v>75</v>
      </c>
      <c r="O25" s="9" t="s">
        <v>3</v>
      </c>
      <c r="P25" s="9">
        <v>94</v>
      </c>
      <c r="Q25" s="9" t="s">
        <v>4</v>
      </c>
      <c r="R25" s="4">
        <f t="shared" si="0"/>
        <v>422</v>
      </c>
      <c r="S25" s="4">
        <f t="shared" si="1"/>
        <v>84.4</v>
      </c>
      <c r="T25" s="4" t="s">
        <v>26</v>
      </c>
      <c r="U25" s="4" t="s">
        <v>27</v>
      </c>
    </row>
    <row r="26" spans="1:21" ht="15">
      <c r="A26" s="15">
        <f t="shared" si="2"/>
        <v>21</v>
      </c>
      <c r="B26" s="9">
        <v>1678001</v>
      </c>
      <c r="C26" s="26" t="s">
        <v>64</v>
      </c>
      <c r="D26" s="9">
        <v>83</v>
      </c>
      <c r="E26" s="9" t="s">
        <v>2</v>
      </c>
      <c r="F26" s="9">
        <v>85</v>
      </c>
      <c r="G26" s="9" t="s">
        <v>2</v>
      </c>
      <c r="H26" s="4"/>
      <c r="I26" s="4"/>
      <c r="J26" s="9"/>
      <c r="K26" s="9"/>
      <c r="L26" s="4">
        <v>92</v>
      </c>
      <c r="M26" s="4" t="s">
        <v>4</v>
      </c>
      <c r="N26" s="9">
        <v>92</v>
      </c>
      <c r="O26" s="9" t="s">
        <v>4</v>
      </c>
      <c r="P26" s="9">
        <v>95</v>
      </c>
      <c r="Q26" s="9" t="s">
        <v>4</v>
      </c>
      <c r="R26" s="4">
        <f t="shared" si="0"/>
        <v>447</v>
      </c>
      <c r="S26" s="4">
        <f t="shared" si="1"/>
        <v>89.4</v>
      </c>
      <c r="T26" s="4" t="s">
        <v>26</v>
      </c>
      <c r="U26" s="4" t="s">
        <v>27</v>
      </c>
    </row>
    <row r="27" spans="1:21" ht="15">
      <c r="A27" s="15">
        <f t="shared" si="2"/>
        <v>22</v>
      </c>
      <c r="B27" s="9">
        <v>1678002</v>
      </c>
      <c r="C27" s="26" t="s">
        <v>65</v>
      </c>
      <c r="D27" s="9">
        <v>60</v>
      </c>
      <c r="E27" s="9" t="s">
        <v>5</v>
      </c>
      <c r="F27" s="4">
        <v>68</v>
      </c>
      <c r="G27" s="4" t="s">
        <v>0</v>
      </c>
      <c r="H27" s="9"/>
      <c r="I27" s="9"/>
      <c r="J27" s="4"/>
      <c r="K27" s="4"/>
      <c r="L27" s="9">
        <v>33</v>
      </c>
      <c r="M27" s="9" t="s">
        <v>7</v>
      </c>
      <c r="N27" s="9">
        <v>65</v>
      </c>
      <c r="O27" s="9" t="s">
        <v>0</v>
      </c>
      <c r="P27" s="9">
        <v>60</v>
      </c>
      <c r="Q27" s="9" t="s">
        <v>5</v>
      </c>
      <c r="R27" s="4">
        <f t="shared" si="0"/>
        <v>286</v>
      </c>
      <c r="S27" s="4">
        <f t="shared" si="1"/>
        <v>57.2</v>
      </c>
      <c r="T27" s="4" t="s">
        <v>26</v>
      </c>
      <c r="U27" s="4" t="s">
        <v>28</v>
      </c>
    </row>
    <row r="28" spans="1:21" ht="15">
      <c r="A28" s="15">
        <f>+A27+1</f>
        <v>23</v>
      </c>
      <c r="B28" s="9">
        <v>1678003</v>
      </c>
      <c r="C28" s="26" t="s">
        <v>66</v>
      </c>
      <c r="D28" s="9">
        <v>83</v>
      </c>
      <c r="E28" s="9" t="s">
        <v>2</v>
      </c>
      <c r="F28" s="4"/>
      <c r="G28" s="4"/>
      <c r="H28" s="9">
        <v>73</v>
      </c>
      <c r="I28" s="9" t="s">
        <v>0</v>
      </c>
      <c r="J28" s="4"/>
      <c r="K28" s="4"/>
      <c r="L28" s="9">
        <v>55</v>
      </c>
      <c r="M28" s="9" t="s">
        <v>0</v>
      </c>
      <c r="N28" s="9">
        <v>74</v>
      </c>
      <c r="O28" s="9" t="s">
        <v>3</v>
      </c>
      <c r="P28" s="9">
        <v>72</v>
      </c>
      <c r="Q28" s="9" t="s">
        <v>3</v>
      </c>
      <c r="R28" s="4">
        <f t="shared" si="0"/>
        <v>357</v>
      </c>
      <c r="S28" s="4">
        <f t="shared" si="1"/>
        <v>71.4</v>
      </c>
      <c r="T28" s="4" t="s">
        <v>26</v>
      </c>
      <c r="U28" s="4" t="s">
        <v>27</v>
      </c>
    </row>
    <row r="29" spans="1:21" ht="15">
      <c r="A29" s="15">
        <f t="shared" si="2"/>
        <v>24</v>
      </c>
      <c r="B29" s="9">
        <v>1678004</v>
      </c>
      <c r="C29" s="26" t="s">
        <v>67</v>
      </c>
      <c r="D29" s="9">
        <v>87</v>
      </c>
      <c r="E29" s="9" t="s">
        <v>2</v>
      </c>
      <c r="F29" s="9"/>
      <c r="G29" s="9"/>
      <c r="H29" s="4">
        <v>90</v>
      </c>
      <c r="I29" s="4" t="s">
        <v>2</v>
      </c>
      <c r="J29" s="4"/>
      <c r="K29" s="4"/>
      <c r="L29" s="9">
        <v>51</v>
      </c>
      <c r="M29" s="9" t="s">
        <v>0</v>
      </c>
      <c r="N29" s="9">
        <v>89</v>
      </c>
      <c r="O29" s="9" t="s">
        <v>2</v>
      </c>
      <c r="P29" s="9">
        <v>89</v>
      </c>
      <c r="Q29" s="9" t="s">
        <v>2</v>
      </c>
      <c r="R29" s="4">
        <f t="shared" si="0"/>
        <v>406</v>
      </c>
      <c r="S29" s="4">
        <f t="shared" si="1"/>
        <v>81.2</v>
      </c>
      <c r="T29" s="4" t="s">
        <v>26</v>
      </c>
      <c r="U29" s="4" t="s">
        <v>27</v>
      </c>
    </row>
    <row r="30" spans="1:21" ht="15">
      <c r="A30" s="15">
        <f t="shared" si="2"/>
        <v>25</v>
      </c>
      <c r="B30" s="9">
        <v>1678005</v>
      </c>
      <c r="C30" s="26" t="s">
        <v>68</v>
      </c>
      <c r="D30" s="9">
        <v>82</v>
      </c>
      <c r="E30" s="9" t="s">
        <v>1</v>
      </c>
      <c r="F30" s="9"/>
      <c r="G30" s="9"/>
      <c r="H30" s="4">
        <v>59</v>
      </c>
      <c r="I30" s="4" t="s">
        <v>6</v>
      </c>
      <c r="J30" s="4"/>
      <c r="K30" s="4"/>
      <c r="L30" s="9">
        <v>43</v>
      </c>
      <c r="M30" s="9" t="s">
        <v>6</v>
      </c>
      <c r="N30" s="9">
        <v>59</v>
      </c>
      <c r="O30" s="9" t="s">
        <v>6</v>
      </c>
      <c r="P30" s="9">
        <v>58</v>
      </c>
      <c r="Q30" s="9" t="s">
        <v>6</v>
      </c>
      <c r="R30" s="4">
        <f t="shared" si="0"/>
        <v>301</v>
      </c>
      <c r="S30" s="4">
        <f t="shared" si="1"/>
        <v>60.2</v>
      </c>
      <c r="T30" s="4" t="s">
        <v>26</v>
      </c>
      <c r="U30" s="4" t="s">
        <v>27</v>
      </c>
    </row>
    <row r="31" spans="1:21" ht="15">
      <c r="A31" s="15">
        <f t="shared" si="2"/>
        <v>26</v>
      </c>
      <c r="B31" s="9">
        <v>1678006</v>
      </c>
      <c r="C31" s="26" t="s">
        <v>69</v>
      </c>
      <c r="D31" s="9">
        <v>81</v>
      </c>
      <c r="E31" s="9" t="s">
        <v>1</v>
      </c>
      <c r="F31" s="4">
        <v>90</v>
      </c>
      <c r="G31" s="4" t="s">
        <v>4</v>
      </c>
      <c r="H31" s="9"/>
      <c r="I31" s="9"/>
      <c r="J31" s="4">
        <v>90</v>
      </c>
      <c r="K31" s="4" t="s">
        <v>2</v>
      </c>
      <c r="L31" s="9"/>
      <c r="M31" s="9"/>
      <c r="N31" s="9">
        <v>69</v>
      </c>
      <c r="O31" s="9" t="s">
        <v>0</v>
      </c>
      <c r="P31" s="9">
        <v>83</v>
      </c>
      <c r="Q31" s="9" t="s">
        <v>2</v>
      </c>
      <c r="R31" s="4">
        <f t="shared" si="0"/>
        <v>413</v>
      </c>
      <c r="S31" s="4">
        <f t="shared" si="1"/>
        <v>82.6</v>
      </c>
      <c r="T31" s="4" t="s">
        <v>26</v>
      </c>
      <c r="U31" s="4" t="s">
        <v>27</v>
      </c>
    </row>
    <row r="32" spans="1:21" ht="15">
      <c r="A32" s="15">
        <f t="shared" si="2"/>
        <v>27</v>
      </c>
      <c r="B32" s="9">
        <v>1678007</v>
      </c>
      <c r="C32" s="26" t="s">
        <v>70</v>
      </c>
      <c r="D32" s="9">
        <v>83</v>
      </c>
      <c r="E32" s="9" t="s">
        <v>2</v>
      </c>
      <c r="F32" s="9">
        <v>76</v>
      </c>
      <c r="G32" s="9" t="s">
        <v>3</v>
      </c>
      <c r="H32" s="4"/>
      <c r="I32" s="4"/>
      <c r="J32" s="4"/>
      <c r="K32" s="4"/>
      <c r="L32" s="9">
        <v>64</v>
      </c>
      <c r="M32" s="9" t="s">
        <v>3</v>
      </c>
      <c r="N32" s="9">
        <v>84</v>
      </c>
      <c r="O32" s="9" t="s">
        <v>2</v>
      </c>
      <c r="P32" s="9">
        <v>93</v>
      </c>
      <c r="Q32" s="9" t="s">
        <v>4</v>
      </c>
      <c r="R32" s="4">
        <f t="shared" si="0"/>
        <v>400</v>
      </c>
      <c r="S32" s="4">
        <f t="shared" si="1"/>
        <v>80</v>
      </c>
      <c r="T32" s="4" t="s">
        <v>26</v>
      </c>
      <c r="U32" s="4" t="s">
        <v>27</v>
      </c>
    </row>
    <row r="33" spans="1:21" ht="15">
      <c r="A33" s="15">
        <f t="shared" si="2"/>
        <v>28</v>
      </c>
      <c r="B33" s="9">
        <v>1678008</v>
      </c>
      <c r="C33" s="26" t="s">
        <v>71</v>
      </c>
      <c r="D33" s="9">
        <v>62</v>
      </c>
      <c r="E33" s="9" t="s">
        <v>5</v>
      </c>
      <c r="F33" s="4">
        <v>77</v>
      </c>
      <c r="G33" s="4" t="s">
        <v>1</v>
      </c>
      <c r="H33" s="9"/>
      <c r="I33" s="9"/>
      <c r="J33" s="4"/>
      <c r="K33" s="4"/>
      <c r="L33" s="9">
        <v>61</v>
      </c>
      <c r="M33" s="9" t="s">
        <v>3</v>
      </c>
      <c r="N33" s="9">
        <v>76</v>
      </c>
      <c r="O33" s="9" t="s">
        <v>1</v>
      </c>
      <c r="P33" s="9">
        <v>88</v>
      </c>
      <c r="Q33" s="9" t="s">
        <v>2</v>
      </c>
      <c r="R33" s="4">
        <f t="shared" si="0"/>
        <v>364</v>
      </c>
      <c r="S33" s="4">
        <f t="shared" si="1"/>
        <v>72.8</v>
      </c>
      <c r="T33" s="4" t="s">
        <v>26</v>
      </c>
      <c r="U33" s="4" t="s">
        <v>27</v>
      </c>
    </row>
    <row r="34" spans="1:21" ht="15">
      <c r="A34" s="15">
        <f>+A33+1</f>
        <v>29</v>
      </c>
      <c r="B34" s="9">
        <v>1678009</v>
      </c>
      <c r="C34" s="26" t="s">
        <v>72</v>
      </c>
      <c r="D34" s="9">
        <v>86</v>
      </c>
      <c r="E34" s="9" t="s">
        <v>2</v>
      </c>
      <c r="F34" s="9"/>
      <c r="G34" s="9"/>
      <c r="H34" s="4">
        <v>59</v>
      </c>
      <c r="I34" s="4" t="s">
        <v>6</v>
      </c>
      <c r="J34" s="9"/>
      <c r="K34" s="9"/>
      <c r="L34" s="35">
        <v>10</v>
      </c>
      <c r="M34" s="35" t="s">
        <v>41</v>
      </c>
      <c r="N34" s="9">
        <v>53</v>
      </c>
      <c r="O34" s="9" t="s">
        <v>6</v>
      </c>
      <c r="P34" s="9">
        <v>57</v>
      </c>
      <c r="Q34" s="9" t="s">
        <v>6</v>
      </c>
      <c r="R34" s="4">
        <f t="shared" si="0"/>
        <v>265</v>
      </c>
      <c r="S34" s="4">
        <f t="shared" si="1"/>
        <v>53</v>
      </c>
      <c r="T34" s="35" t="s">
        <v>128</v>
      </c>
      <c r="U34" s="4"/>
    </row>
    <row r="35" spans="1:21" ht="15">
      <c r="A35" s="15">
        <f t="shared" si="2"/>
        <v>30</v>
      </c>
      <c r="B35" s="9">
        <v>1678010</v>
      </c>
      <c r="C35" s="26" t="s">
        <v>73</v>
      </c>
      <c r="D35" s="9">
        <v>71</v>
      </c>
      <c r="E35" s="9" t="s">
        <v>3</v>
      </c>
      <c r="F35" s="9"/>
      <c r="G35" s="9"/>
      <c r="H35" s="4">
        <v>70</v>
      </c>
      <c r="I35" s="4" t="s">
        <v>5</v>
      </c>
      <c r="J35" s="9"/>
      <c r="K35" s="9"/>
      <c r="L35" s="4">
        <v>43</v>
      </c>
      <c r="M35" s="4" t="s">
        <v>6</v>
      </c>
      <c r="N35" s="9">
        <v>64</v>
      </c>
      <c r="O35" s="9" t="s">
        <v>0</v>
      </c>
      <c r="P35" s="9">
        <v>71</v>
      </c>
      <c r="Q35" s="9" t="s">
        <v>3</v>
      </c>
      <c r="R35" s="4">
        <f t="shared" si="0"/>
        <v>319</v>
      </c>
      <c r="S35" s="4">
        <f t="shared" si="1"/>
        <v>63.8</v>
      </c>
      <c r="T35" s="4" t="s">
        <v>26</v>
      </c>
      <c r="U35" s="4" t="s">
        <v>27</v>
      </c>
    </row>
    <row r="36" spans="1:21" ht="15">
      <c r="A36" s="15">
        <f t="shared" si="2"/>
        <v>31</v>
      </c>
      <c r="B36" s="9">
        <v>1678011</v>
      </c>
      <c r="C36" s="26" t="s">
        <v>74</v>
      </c>
      <c r="D36" s="9">
        <v>92</v>
      </c>
      <c r="E36" s="9" t="s">
        <v>4</v>
      </c>
      <c r="F36" s="9"/>
      <c r="G36" s="9"/>
      <c r="H36" s="4">
        <v>84</v>
      </c>
      <c r="I36" s="4" t="s">
        <v>3</v>
      </c>
      <c r="J36" s="4"/>
      <c r="K36" s="4"/>
      <c r="L36" s="9">
        <v>63</v>
      </c>
      <c r="M36" s="9" t="s">
        <v>3</v>
      </c>
      <c r="N36" s="9">
        <v>76</v>
      </c>
      <c r="O36" s="9" t="s">
        <v>1</v>
      </c>
      <c r="P36" s="9">
        <v>83</v>
      </c>
      <c r="Q36" s="9" t="s">
        <v>2</v>
      </c>
      <c r="R36" s="4">
        <f t="shared" si="0"/>
        <v>398</v>
      </c>
      <c r="S36" s="4">
        <f t="shared" si="1"/>
        <v>79.6</v>
      </c>
      <c r="T36" s="4" t="s">
        <v>26</v>
      </c>
      <c r="U36" s="4" t="s">
        <v>27</v>
      </c>
    </row>
    <row r="37" spans="1:21" ht="15">
      <c r="A37" s="15">
        <f t="shared" si="2"/>
        <v>32</v>
      </c>
      <c r="B37" s="9">
        <v>1678012</v>
      </c>
      <c r="C37" s="26" t="s">
        <v>75</v>
      </c>
      <c r="D37" s="9">
        <v>88</v>
      </c>
      <c r="E37" s="9" t="s">
        <v>2</v>
      </c>
      <c r="F37" s="4"/>
      <c r="G37" s="4"/>
      <c r="H37" s="9">
        <v>90</v>
      </c>
      <c r="I37" s="9" t="s">
        <v>2</v>
      </c>
      <c r="J37" s="4"/>
      <c r="K37" s="4"/>
      <c r="L37" s="9">
        <v>95</v>
      </c>
      <c r="M37" s="9" t="s">
        <v>4</v>
      </c>
      <c r="N37" s="9">
        <v>95</v>
      </c>
      <c r="O37" s="9" t="s">
        <v>4</v>
      </c>
      <c r="P37" s="9">
        <v>97</v>
      </c>
      <c r="Q37" s="9" t="s">
        <v>4</v>
      </c>
      <c r="R37" s="4">
        <f t="shared" si="0"/>
        <v>465</v>
      </c>
      <c r="S37" s="4">
        <f t="shared" si="1"/>
        <v>93</v>
      </c>
      <c r="T37" s="4" t="s">
        <v>26</v>
      </c>
      <c r="U37" s="4" t="s">
        <v>27</v>
      </c>
    </row>
    <row r="38" spans="1:21" ht="15">
      <c r="A38" s="15">
        <f t="shared" si="2"/>
        <v>33</v>
      </c>
      <c r="B38" s="9">
        <v>1678013</v>
      </c>
      <c r="C38" s="26" t="s">
        <v>76</v>
      </c>
      <c r="D38" s="9">
        <v>52</v>
      </c>
      <c r="E38" s="9" t="s">
        <v>6</v>
      </c>
      <c r="F38" s="9">
        <v>47</v>
      </c>
      <c r="G38" s="9" t="s">
        <v>6</v>
      </c>
      <c r="H38" s="4"/>
      <c r="I38" s="4"/>
      <c r="J38" s="9">
        <v>56</v>
      </c>
      <c r="K38" s="9" t="s">
        <v>6</v>
      </c>
      <c r="L38" s="4"/>
      <c r="M38" s="4"/>
      <c r="N38" s="9">
        <v>59</v>
      </c>
      <c r="O38" s="9" t="s">
        <v>6</v>
      </c>
      <c r="P38" s="9">
        <v>63</v>
      </c>
      <c r="Q38" s="9" t="s">
        <v>0</v>
      </c>
      <c r="R38" s="4">
        <f t="shared" si="0"/>
        <v>277</v>
      </c>
      <c r="S38" s="4">
        <f t="shared" si="1"/>
        <v>55.4</v>
      </c>
      <c r="T38" s="4" t="s">
        <v>26</v>
      </c>
      <c r="U38" s="4" t="s">
        <v>28</v>
      </c>
    </row>
    <row r="39" spans="1:21" ht="15">
      <c r="A39" s="15">
        <f t="shared" si="2"/>
        <v>34</v>
      </c>
      <c r="B39" s="9">
        <v>1678014</v>
      </c>
      <c r="C39" s="26" t="s">
        <v>77</v>
      </c>
      <c r="D39" s="9">
        <v>87</v>
      </c>
      <c r="E39" s="9" t="s">
        <v>2</v>
      </c>
      <c r="F39" s="9"/>
      <c r="G39" s="9"/>
      <c r="H39" s="4">
        <v>72</v>
      </c>
      <c r="I39" s="4" t="s">
        <v>5</v>
      </c>
      <c r="J39" s="4"/>
      <c r="K39" s="4"/>
      <c r="L39" s="9">
        <v>56</v>
      </c>
      <c r="M39" s="9" t="s">
        <v>0</v>
      </c>
      <c r="N39" s="9">
        <v>79</v>
      </c>
      <c r="O39" s="9" t="s">
        <v>1</v>
      </c>
      <c r="P39" s="9">
        <v>80</v>
      </c>
      <c r="Q39" s="9" t="s">
        <v>1</v>
      </c>
      <c r="R39" s="4">
        <f t="shared" si="0"/>
        <v>374</v>
      </c>
      <c r="S39" s="4">
        <f t="shared" si="1"/>
        <v>74.8</v>
      </c>
      <c r="T39" s="4" t="s">
        <v>26</v>
      </c>
      <c r="U39" s="4" t="s">
        <v>27</v>
      </c>
    </row>
    <row r="40" spans="1:21" ht="15">
      <c r="A40" s="15">
        <f t="shared" si="2"/>
        <v>35</v>
      </c>
      <c r="B40" s="9">
        <v>1678015</v>
      </c>
      <c r="C40" s="26" t="s">
        <v>78</v>
      </c>
      <c r="D40" s="9">
        <v>79</v>
      </c>
      <c r="E40" s="9" t="s">
        <v>1</v>
      </c>
      <c r="F40" s="9">
        <v>78</v>
      </c>
      <c r="G40" s="9" t="s">
        <v>1</v>
      </c>
      <c r="H40" s="4"/>
      <c r="I40" s="4"/>
      <c r="J40" s="4">
        <v>67</v>
      </c>
      <c r="K40" s="4" t="s">
        <v>0</v>
      </c>
      <c r="L40" s="9"/>
      <c r="M40" s="9"/>
      <c r="N40" s="9">
        <v>61</v>
      </c>
      <c r="O40" s="9" t="s">
        <v>5</v>
      </c>
      <c r="P40" s="9">
        <v>64</v>
      </c>
      <c r="Q40" s="9" t="s">
        <v>0</v>
      </c>
      <c r="R40" s="4">
        <f t="shared" si="0"/>
        <v>349</v>
      </c>
      <c r="S40" s="4">
        <f t="shared" si="1"/>
        <v>69.8</v>
      </c>
      <c r="T40" s="4" t="s">
        <v>26</v>
      </c>
      <c r="U40" s="4" t="s">
        <v>27</v>
      </c>
    </row>
    <row r="41" spans="1:21" ht="15">
      <c r="A41" s="15">
        <f t="shared" si="2"/>
        <v>36</v>
      </c>
      <c r="B41" s="9">
        <v>1678016</v>
      </c>
      <c r="C41" s="26" t="s">
        <v>79</v>
      </c>
      <c r="D41" s="9">
        <v>80</v>
      </c>
      <c r="E41" s="9" t="s">
        <v>1</v>
      </c>
      <c r="F41" s="9">
        <v>78</v>
      </c>
      <c r="G41" s="9" t="s">
        <v>1</v>
      </c>
      <c r="H41" s="4"/>
      <c r="I41" s="4"/>
      <c r="J41" s="4"/>
      <c r="K41" s="4"/>
      <c r="L41" s="9">
        <v>61</v>
      </c>
      <c r="M41" s="9" t="s">
        <v>3</v>
      </c>
      <c r="N41" s="9">
        <v>78</v>
      </c>
      <c r="O41" s="9" t="s">
        <v>1</v>
      </c>
      <c r="P41" s="9">
        <v>92</v>
      </c>
      <c r="Q41" s="9" t="s">
        <v>4</v>
      </c>
      <c r="R41" s="4">
        <f t="shared" si="0"/>
        <v>389</v>
      </c>
      <c r="S41" s="4">
        <f t="shared" si="1"/>
        <v>77.8</v>
      </c>
      <c r="T41" s="4" t="s">
        <v>26</v>
      </c>
      <c r="U41" s="4" t="s">
        <v>27</v>
      </c>
    </row>
    <row r="42" spans="1:21" ht="15">
      <c r="A42" s="15">
        <f t="shared" si="2"/>
        <v>37</v>
      </c>
      <c r="B42" s="9">
        <v>1678017</v>
      </c>
      <c r="C42" s="26" t="s">
        <v>80</v>
      </c>
      <c r="D42" s="9">
        <v>83</v>
      </c>
      <c r="E42" s="9" t="s">
        <v>2</v>
      </c>
      <c r="F42" s="4">
        <v>84</v>
      </c>
      <c r="G42" s="4" t="s">
        <v>2</v>
      </c>
      <c r="H42" s="9"/>
      <c r="I42" s="9"/>
      <c r="J42" s="4"/>
      <c r="K42" s="4"/>
      <c r="L42" s="9">
        <v>50</v>
      </c>
      <c r="M42" s="9" t="s">
        <v>0</v>
      </c>
      <c r="N42" s="9">
        <v>71</v>
      </c>
      <c r="O42" s="9" t="s">
        <v>3</v>
      </c>
      <c r="P42" s="9">
        <v>83</v>
      </c>
      <c r="Q42" s="9" t="s">
        <v>2</v>
      </c>
      <c r="R42" s="4">
        <f t="shared" si="0"/>
        <v>371</v>
      </c>
      <c r="S42" s="4">
        <f t="shared" si="1"/>
        <v>74.2</v>
      </c>
      <c r="T42" s="4" t="s">
        <v>26</v>
      </c>
      <c r="U42" s="4" t="s">
        <v>27</v>
      </c>
    </row>
    <row r="43" spans="1:21" ht="15">
      <c r="A43" s="15">
        <f t="shared" si="2"/>
        <v>38</v>
      </c>
      <c r="B43" s="9">
        <v>1678018</v>
      </c>
      <c r="C43" s="26" t="s">
        <v>81</v>
      </c>
      <c r="D43" s="9">
        <v>91</v>
      </c>
      <c r="E43" s="9" t="s">
        <v>4</v>
      </c>
      <c r="F43" s="9">
        <v>95</v>
      </c>
      <c r="G43" s="9" t="s">
        <v>4</v>
      </c>
      <c r="H43" s="4"/>
      <c r="I43" s="4"/>
      <c r="J43" s="4"/>
      <c r="K43" s="4"/>
      <c r="L43" s="9">
        <v>93</v>
      </c>
      <c r="M43" s="9" t="s">
        <v>4</v>
      </c>
      <c r="N43" s="9">
        <v>93</v>
      </c>
      <c r="O43" s="9" t="s">
        <v>4</v>
      </c>
      <c r="P43" s="9">
        <v>93</v>
      </c>
      <c r="Q43" s="9" t="s">
        <v>4</v>
      </c>
      <c r="R43" s="4">
        <f t="shared" si="0"/>
        <v>465</v>
      </c>
      <c r="S43" s="4">
        <f t="shared" si="1"/>
        <v>93</v>
      </c>
      <c r="T43" s="4" t="s">
        <v>26</v>
      </c>
      <c r="U43" s="4" t="s">
        <v>27</v>
      </c>
    </row>
    <row r="44" spans="1:21" ht="15">
      <c r="A44" s="15">
        <f t="shared" si="2"/>
        <v>39</v>
      </c>
      <c r="B44" s="9">
        <v>1678019</v>
      </c>
      <c r="C44" s="26" t="s">
        <v>82</v>
      </c>
      <c r="D44" s="9">
        <v>77</v>
      </c>
      <c r="E44" s="9" t="s">
        <v>1</v>
      </c>
      <c r="F44" s="9">
        <v>79</v>
      </c>
      <c r="G44" s="9" t="s">
        <v>1</v>
      </c>
      <c r="H44" s="4"/>
      <c r="I44" s="4"/>
      <c r="J44" s="4"/>
      <c r="K44" s="4"/>
      <c r="L44" s="9">
        <v>43</v>
      </c>
      <c r="M44" s="9" t="s">
        <v>6</v>
      </c>
      <c r="N44" s="9">
        <v>67</v>
      </c>
      <c r="O44" s="9" t="s">
        <v>0</v>
      </c>
      <c r="P44" s="9">
        <v>74</v>
      </c>
      <c r="Q44" s="9" t="s">
        <v>3</v>
      </c>
      <c r="R44" s="4">
        <f t="shared" si="0"/>
        <v>340</v>
      </c>
      <c r="S44" s="4">
        <f t="shared" si="1"/>
        <v>68</v>
      </c>
      <c r="T44" s="4" t="s">
        <v>26</v>
      </c>
      <c r="U44" s="4" t="s">
        <v>27</v>
      </c>
    </row>
    <row r="45" spans="1:21" ht="15">
      <c r="A45" s="15">
        <f t="shared" si="2"/>
        <v>40</v>
      </c>
      <c r="B45" s="9">
        <v>1678020</v>
      </c>
      <c r="C45" s="26" t="s">
        <v>83</v>
      </c>
      <c r="D45" s="9">
        <v>83</v>
      </c>
      <c r="E45" s="9" t="s">
        <v>2</v>
      </c>
      <c r="F45" s="4">
        <v>70</v>
      </c>
      <c r="G45" s="4" t="s">
        <v>0</v>
      </c>
      <c r="H45" s="9"/>
      <c r="I45" s="9"/>
      <c r="J45" s="4"/>
      <c r="K45" s="4"/>
      <c r="L45" s="9">
        <v>81</v>
      </c>
      <c r="M45" s="9" t="s">
        <v>2</v>
      </c>
      <c r="N45" s="9">
        <v>83</v>
      </c>
      <c r="O45" s="9" t="s">
        <v>2</v>
      </c>
      <c r="P45" s="9">
        <v>95</v>
      </c>
      <c r="Q45" s="9" t="s">
        <v>4</v>
      </c>
      <c r="R45" s="4">
        <f t="shared" si="0"/>
        <v>412</v>
      </c>
      <c r="S45" s="4">
        <f t="shared" si="1"/>
        <v>82.4</v>
      </c>
      <c r="T45" s="4" t="s">
        <v>26</v>
      </c>
      <c r="U45" s="4" t="s">
        <v>27</v>
      </c>
    </row>
    <row r="46" spans="1:21" ht="15">
      <c r="A46" s="15">
        <f t="shared" si="2"/>
        <v>41</v>
      </c>
      <c r="B46" s="9">
        <v>1678021</v>
      </c>
      <c r="C46" s="26" t="s">
        <v>84</v>
      </c>
      <c r="D46" s="9">
        <v>81</v>
      </c>
      <c r="E46" s="9" t="s">
        <v>1</v>
      </c>
      <c r="F46" s="4">
        <v>77</v>
      </c>
      <c r="G46" s="4" t="s">
        <v>1</v>
      </c>
      <c r="H46" s="9"/>
      <c r="I46" s="9"/>
      <c r="J46" s="4">
        <v>63</v>
      </c>
      <c r="K46" s="4" t="s">
        <v>5</v>
      </c>
      <c r="L46" s="9"/>
      <c r="M46" s="9"/>
      <c r="N46" s="9">
        <v>51</v>
      </c>
      <c r="O46" s="9" t="s">
        <v>7</v>
      </c>
      <c r="P46" s="9">
        <v>59</v>
      </c>
      <c r="Q46" s="9" t="s">
        <v>5</v>
      </c>
      <c r="R46" s="4">
        <f t="shared" si="0"/>
        <v>331</v>
      </c>
      <c r="S46" s="4">
        <f t="shared" si="1"/>
        <v>66.2</v>
      </c>
      <c r="T46" s="4" t="s">
        <v>26</v>
      </c>
      <c r="U46" s="4" t="s">
        <v>27</v>
      </c>
    </row>
    <row r="47" spans="1:21" ht="15">
      <c r="A47" s="15">
        <f t="shared" si="2"/>
        <v>42</v>
      </c>
      <c r="B47" s="9">
        <v>1678022</v>
      </c>
      <c r="C47" s="26" t="s">
        <v>85</v>
      </c>
      <c r="D47" s="9">
        <v>88</v>
      </c>
      <c r="E47" s="9" t="s">
        <v>2</v>
      </c>
      <c r="F47" s="9"/>
      <c r="G47" s="9"/>
      <c r="H47" s="4">
        <v>89</v>
      </c>
      <c r="I47" s="4" t="s">
        <v>1</v>
      </c>
      <c r="J47" s="4"/>
      <c r="K47" s="4"/>
      <c r="L47" s="9">
        <v>89</v>
      </c>
      <c r="M47" s="9" t="s">
        <v>2</v>
      </c>
      <c r="N47" s="9">
        <v>93</v>
      </c>
      <c r="O47" s="9" t="s">
        <v>4</v>
      </c>
      <c r="P47" s="9">
        <v>99</v>
      </c>
      <c r="Q47" s="9" t="s">
        <v>4</v>
      </c>
      <c r="R47" s="4">
        <f t="shared" si="0"/>
        <v>458</v>
      </c>
      <c r="S47" s="4">
        <f t="shared" si="1"/>
        <v>91.6</v>
      </c>
      <c r="T47" s="4" t="s">
        <v>26</v>
      </c>
      <c r="U47" s="4" t="s">
        <v>27</v>
      </c>
    </row>
    <row r="48" spans="1:21" ht="15">
      <c r="A48" s="15">
        <f t="shared" si="2"/>
        <v>43</v>
      </c>
      <c r="B48" s="9">
        <v>1678023</v>
      </c>
      <c r="C48" s="26" t="s">
        <v>86</v>
      </c>
      <c r="D48" s="9">
        <v>60</v>
      </c>
      <c r="E48" s="9" t="s">
        <v>5</v>
      </c>
      <c r="F48" s="9">
        <v>76</v>
      </c>
      <c r="G48" s="9" t="s">
        <v>3</v>
      </c>
      <c r="H48" s="4"/>
      <c r="I48" s="4"/>
      <c r="J48" s="4"/>
      <c r="K48" s="4"/>
      <c r="L48" s="9">
        <v>43</v>
      </c>
      <c r="M48" s="9" t="s">
        <v>6</v>
      </c>
      <c r="N48" s="9">
        <v>73</v>
      </c>
      <c r="O48" s="9" t="s">
        <v>3</v>
      </c>
      <c r="P48" s="9">
        <v>78</v>
      </c>
      <c r="Q48" s="9" t="s">
        <v>1</v>
      </c>
      <c r="R48" s="4">
        <f t="shared" si="0"/>
        <v>330</v>
      </c>
      <c r="S48" s="4">
        <f t="shared" si="1"/>
        <v>66</v>
      </c>
      <c r="T48" s="4" t="s">
        <v>26</v>
      </c>
      <c r="U48" s="4" t="s">
        <v>27</v>
      </c>
    </row>
    <row r="49" spans="2:21" ht="15">
      <c r="B49" s="12"/>
      <c r="C49" s="34" t="s">
        <v>125</v>
      </c>
      <c r="D49" s="12">
        <f>SUM(D6:D48)</f>
        <v>3357</v>
      </c>
      <c r="E49" s="12"/>
      <c r="F49" s="12">
        <f>SUM(F6:F48)</f>
        <v>2009</v>
      </c>
      <c r="G49" s="12"/>
      <c r="H49" s="12">
        <f>SUM(H6:H48)</f>
        <v>1443</v>
      </c>
      <c r="I49" s="22"/>
      <c r="J49" s="12">
        <f>SUM(J6:J48)</f>
        <v>435</v>
      </c>
      <c r="K49" s="22"/>
      <c r="L49" s="12">
        <f>SUM(L6:L48)</f>
        <v>2454</v>
      </c>
      <c r="M49" s="12"/>
      <c r="N49" s="12">
        <f>SUM(N6:N48)</f>
        <v>3234</v>
      </c>
      <c r="O49" s="12"/>
      <c r="P49" s="12">
        <f>SUM(P6:P48)</f>
        <v>3496</v>
      </c>
      <c r="Q49" s="12"/>
      <c r="R49" s="12">
        <f>SUM(R6:R48)</f>
        <v>16428</v>
      </c>
      <c r="S49" s="22"/>
      <c r="T49" s="22"/>
      <c r="U49" s="22"/>
    </row>
    <row r="50" spans="2:21" ht="15">
      <c r="B50" s="12"/>
      <c r="C50" s="34" t="s">
        <v>126</v>
      </c>
      <c r="D50" s="12">
        <f>+D49/43</f>
        <v>78.06976744186046</v>
      </c>
      <c r="E50" s="12"/>
      <c r="F50" s="12">
        <f>+F49/25</f>
        <v>80.36</v>
      </c>
      <c r="G50" s="12"/>
      <c r="H50" s="22">
        <f>+H49/18</f>
        <v>80.16666666666667</v>
      </c>
      <c r="I50" s="22"/>
      <c r="J50" s="22">
        <f>+J49/6</f>
        <v>72.5</v>
      </c>
      <c r="K50" s="22"/>
      <c r="L50" s="12">
        <f>+L49/37</f>
        <v>66.32432432432432</v>
      </c>
      <c r="M50" s="12"/>
      <c r="N50" s="12">
        <f>+N49/43</f>
        <v>75.20930232558139</v>
      </c>
      <c r="O50" s="12"/>
      <c r="P50" s="12">
        <f>+P49/43</f>
        <v>81.30232558139535</v>
      </c>
      <c r="Q50" s="12"/>
      <c r="R50" s="12">
        <f>+R49/43</f>
        <v>382.04651162790697</v>
      </c>
      <c r="S50" s="22"/>
      <c r="T50" s="22"/>
      <c r="U50" s="22"/>
    </row>
    <row r="51" spans="2:21" ht="15">
      <c r="B51" s="21"/>
      <c r="C51" s="21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>
        <f>+R50/5</f>
        <v>76.4093023255814</v>
      </c>
      <c r="S51" s="22"/>
      <c r="T51" s="22"/>
      <c r="U51" s="22"/>
    </row>
    <row r="52" spans="2:21" ht="15">
      <c r="B52" s="66" t="s">
        <v>29</v>
      </c>
      <c r="C52" s="66"/>
      <c r="D52" s="66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2:21" ht="15">
      <c r="B53" s="11">
        <v>1</v>
      </c>
      <c r="C53" s="26" t="s">
        <v>55</v>
      </c>
      <c r="D53" s="36">
        <v>0.946</v>
      </c>
      <c r="E53" s="2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2:21" ht="15">
      <c r="B54" s="11">
        <v>2</v>
      </c>
      <c r="C54" s="26" t="s">
        <v>75</v>
      </c>
      <c r="D54" s="37">
        <v>0.93</v>
      </c>
      <c r="E54" s="24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2:21" ht="15">
      <c r="B55" s="11">
        <v>3</v>
      </c>
      <c r="C55" s="26" t="s">
        <v>81</v>
      </c>
      <c r="D55" s="37">
        <v>0.93</v>
      </c>
      <c r="E55" s="24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ht="15">
      <c r="B56" s="18"/>
    </row>
  </sheetData>
  <mergeCells count="4">
    <mergeCell ref="B1:U1"/>
    <mergeCell ref="B2:U2"/>
    <mergeCell ref="B3:U3"/>
    <mergeCell ref="B52:D52"/>
  </mergeCells>
  <printOptions horizontalCentered="1"/>
  <pageMargins left="0.2" right="0.2" top="0.25" bottom="0.25" header="0.3" footer="0.3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U55"/>
  <sheetViews>
    <sheetView tabSelected="1" workbookViewId="0" topLeftCell="A31">
      <selection activeCell="J14" sqref="J14"/>
    </sheetView>
  </sheetViews>
  <sheetFormatPr defaultColWidth="9.140625" defaultRowHeight="15"/>
  <cols>
    <col min="1" max="1" width="9.140625" style="15" customWidth="1"/>
    <col min="2" max="2" width="9.140625" style="25" customWidth="1"/>
    <col min="3" max="3" width="26.8515625" style="25" customWidth="1"/>
    <col min="4" max="4" width="7.7109375" style="15" customWidth="1"/>
    <col min="5" max="5" width="6.28125" style="15" customWidth="1"/>
    <col min="6" max="6" width="7.421875" style="15" customWidth="1"/>
    <col min="7" max="7" width="6.421875" style="15" customWidth="1"/>
    <col min="8" max="8" width="7.00390625" style="15" customWidth="1"/>
    <col min="9" max="9" width="6.7109375" style="15" customWidth="1"/>
    <col min="10" max="10" width="6.421875" style="15" customWidth="1"/>
    <col min="11" max="11" width="7.421875" style="15" customWidth="1"/>
    <col min="12" max="12" width="6.8515625" style="15" customWidth="1"/>
    <col min="13" max="13" width="7.140625" style="15" customWidth="1"/>
    <col min="14" max="14" width="6.28125" style="15" customWidth="1"/>
    <col min="15" max="15" width="6.421875" style="15" customWidth="1"/>
    <col min="16" max="16" width="7.28125" style="15" customWidth="1"/>
    <col min="17" max="17" width="6.7109375" style="15" customWidth="1"/>
    <col min="18" max="21" width="9.140625" style="15" customWidth="1"/>
    <col min="22" max="16384" width="9.140625" style="27" customWidth="1"/>
  </cols>
  <sheetData>
    <row r="2" spans="2:21" ht="15">
      <c r="B2" s="67" t="s">
        <v>39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2:21" ht="15">
      <c r="B3" s="65" t="s">
        <v>31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2:21" ht="15">
      <c r="B4" s="65" t="s">
        <v>42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2:21" ht="15">
      <c r="B5" s="1"/>
      <c r="D5" s="14">
        <v>301</v>
      </c>
      <c r="E5" s="14">
        <v>301</v>
      </c>
      <c r="F5" s="14">
        <v>302</v>
      </c>
      <c r="G5" s="14">
        <v>302</v>
      </c>
      <c r="H5" s="28" t="s">
        <v>11</v>
      </c>
      <c r="I5" s="28" t="s">
        <v>11</v>
      </c>
      <c r="J5" s="28" t="s">
        <v>9</v>
      </c>
      <c r="K5" s="28" t="s">
        <v>9</v>
      </c>
      <c r="L5" s="28" t="s">
        <v>32</v>
      </c>
      <c r="M5" s="28" t="s">
        <v>32</v>
      </c>
      <c r="N5" s="28" t="s">
        <v>33</v>
      </c>
      <c r="O5" s="28" t="s">
        <v>33</v>
      </c>
      <c r="P5" s="28" t="s">
        <v>34</v>
      </c>
      <c r="Q5" s="28" t="s">
        <v>34</v>
      </c>
      <c r="R5" s="13"/>
      <c r="S5" s="13"/>
      <c r="T5" s="13"/>
      <c r="U5" s="13"/>
    </row>
    <row r="6" spans="1:21" s="19" customFormat="1" ht="15">
      <c r="A6" s="15"/>
      <c r="B6" s="3" t="s">
        <v>14</v>
      </c>
      <c r="C6" s="4" t="s">
        <v>35</v>
      </c>
      <c r="D6" s="4" t="s">
        <v>15</v>
      </c>
      <c r="E6" s="4" t="s">
        <v>15</v>
      </c>
      <c r="F6" s="4" t="s">
        <v>16</v>
      </c>
      <c r="G6" s="4" t="s">
        <v>16</v>
      </c>
      <c r="H6" s="4" t="s">
        <v>19</v>
      </c>
      <c r="I6" s="4" t="s">
        <v>19</v>
      </c>
      <c r="J6" s="4" t="s">
        <v>17</v>
      </c>
      <c r="K6" s="4" t="s">
        <v>17</v>
      </c>
      <c r="L6" s="4" t="s">
        <v>36</v>
      </c>
      <c r="M6" s="4" t="s">
        <v>36</v>
      </c>
      <c r="N6" s="4" t="s">
        <v>37</v>
      </c>
      <c r="O6" s="4" t="s">
        <v>37</v>
      </c>
      <c r="P6" s="4" t="s">
        <v>38</v>
      </c>
      <c r="Q6" s="4" t="s">
        <v>38</v>
      </c>
      <c r="R6" s="4" t="s">
        <v>22</v>
      </c>
      <c r="S6" s="4" t="s">
        <v>23</v>
      </c>
      <c r="T6" s="4" t="s">
        <v>24</v>
      </c>
      <c r="U6" s="4" t="s">
        <v>25</v>
      </c>
    </row>
    <row r="7" spans="1:21" ht="15">
      <c r="A7" s="15">
        <v>1</v>
      </c>
      <c r="B7" s="8">
        <v>1678024</v>
      </c>
      <c r="C7" s="5" t="s">
        <v>87</v>
      </c>
      <c r="D7" s="9">
        <v>83</v>
      </c>
      <c r="E7" s="9" t="s">
        <v>2</v>
      </c>
      <c r="F7" s="4">
        <v>85</v>
      </c>
      <c r="G7" s="4" t="s">
        <v>2</v>
      </c>
      <c r="H7" s="9"/>
      <c r="I7" s="9"/>
      <c r="J7" s="4"/>
      <c r="K7" s="4"/>
      <c r="L7" s="9">
        <v>89</v>
      </c>
      <c r="M7" s="9" t="s">
        <v>4</v>
      </c>
      <c r="N7" s="9">
        <v>90</v>
      </c>
      <c r="O7" s="9" t="s">
        <v>2</v>
      </c>
      <c r="P7" s="9">
        <v>95</v>
      </c>
      <c r="Q7" s="9" t="s">
        <v>4</v>
      </c>
      <c r="R7" s="4">
        <f aca="true" t="shared" si="0" ref="R7:R39">+D7+F7+H7+J7+L7+N7+P7</f>
        <v>442</v>
      </c>
      <c r="S7" s="4">
        <f aca="true" t="shared" si="1" ref="S7:S39">R7*100/500</f>
        <v>88.4</v>
      </c>
      <c r="T7" s="4" t="s">
        <v>26</v>
      </c>
      <c r="U7" s="4" t="s">
        <v>27</v>
      </c>
    </row>
    <row r="8" spans="1:21" ht="15">
      <c r="A8" s="15">
        <f>+A7+1</f>
        <v>2</v>
      </c>
      <c r="B8" s="8">
        <v>1678025</v>
      </c>
      <c r="C8" s="5" t="s">
        <v>88</v>
      </c>
      <c r="D8" s="9">
        <v>60</v>
      </c>
      <c r="E8" s="9" t="s">
        <v>5</v>
      </c>
      <c r="F8" s="9"/>
      <c r="G8" s="9"/>
      <c r="H8" s="4">
        <v>39</v>
      </c>
      <c r="I8" s="4" t="s">
        <v>6</v>
      </c>
      <c r="J8" s="4"/>
      <c r="K8" s="4"/>
      <c r="L8" s="9">
        <v>39</v>
      </c>
      <c r="M8" s="9" t="s">
        <v>6</v>
      </c>
      <c r="N8" s="9">
        <v>50</v>
      </c>
      <c r="O8" s="9" t="s">
        <v>6</v>
      </c>
      <c r="P8" s="9">
        <v>44</v>
      </c>
      <c r="Q8" s="9" t="s">
        <v>7</v>
      </c>
      <c r="R8" s="4">
        <f t="shared" si="0"/>
        <v>232</v>
      </c>
      <c r="S8" s="4">
        <f t="shared" si="1"/>
        <v>46.4</v>
      </c>
      <c r="T8" s="4" t="s">
        <v>26</v>
      </c>
      <c r="U8" s="4" t="s">
        <v>28</v>
      </c>
    </row>
    <row r="9" spans="1:21" ht="15">
      <c r="A9" s="15">
        <f aca="true" t="shared" si="2" ref="A9:A39">+A8+1</f>
        <v>3</v>
      </c>
      <c r="B9" s="8">
        <v>1678026</v>
      </c>
      <c r="C9" s="5" t="s">
        <v>89</v>
      </c>
      <c r="D9" s="9">
        <v>54</v>
      </c>
      <c r="E9" s="9" t="s">
        <v>6</v>
      </c>
      <c r="F9" s="9">
        <v>43</v>
      </c>
      <c r="G9" s="9" t="s">
        <v>7</v>
      </c>
      <c r="H9" s="4"/>
      <c r="I9" s="4"/>
      <c r="J9" s="4"/>
      <c r="K9" s="4"/>
      <c r="L9" s="9">
        <v>35</v>
      </c>
      <c r="M9" s="9" t="s">
        <v>7</v>
      </c>
      <c r="N9" s="9">
        <v>46</v>
      </c>
      <c r="O9" s="9" t="s">
        <v>7</v>
      </c>
      <c r="P9" s="9">
        <v>42</v>
      </c>
      <c r="Q9" s="9" t="s">
        <v>7</v>
      </c>
      <c r="R9" s="4">
        <f t="shared" si="0"/>
        <v>220</v>
      </c>
      <c r="S9" s="4">
        <f t="shared" si="1"/>
        <v>44</v>
      </c>
      <c r="T9" s="4" t="s">
        <v>26</v>
      </c>
      <c r="U9" s="4" t="s">
        <v>40</v>
      </c>
    </row>
    <row r="10" spans="1:21" ht="15">
      <c r="A10" s="15">
        <f t="shared" si="2"/>
        <v>4</v>
      </c>
      <c r="B10" s="8">
        <v>1678027</v>
      </c>
      <c r="C10" s="5" t="s">
        <v>90</v>
      </c>
      <c r="D10" s="9">
        <v>47</v>
      </c>
      <c r="E10" s="9" t="s">
        <v>6</v>
      </c>
      <c r="F10" s="4">
        <v>52</v>
      </c>
      <c r="G10" s="4" t="s">
        <v>6</v>
      </c>
      <c r="H10" s="9"/>
      <c r="I10" s="9"/>
      <c r="J10" s="4"/>
      <c r="K10" s="4"/>
      <c r="L10" s="39">
        <v>8</v>
      </c>
      <c r="M10" s="39" t="s">
        <v>41</v>
      </c>
      <c r="N10" s="9">
        <v>41</v>
      </c>
      <c r="O10" s="9" t="s">
        <v>7</v>
      </c>
      <c r="P10" s="9">
        <v>40</v>
      </c>
      <c r="Q10" s="9" t="s">
        <v>7</v>
      </c>
      <c r="R10" s="4">
        <f t="shared" si="0"/>
        <v>188</v>
      </c>
      <c r="S10" s="4">
        <f t="shared" si="1"/>
        <v>37.6</v>
      </c>
      <c r="T10" s="35" t="s">
        <v>128</v>
      </c>
      <c r="U10" s="4"/>
    </row>
    <row r="11" spans="1:21" ht="15">
      <c r="A11" s="15">
        <f t="shared" si="2"/>
        <v>5</v>
      </c>
      <c r="B11" s="8">
        <v>1678028</v>
      </c>
      <c r="C11" s="5" t="s">
        <v>91</v>
      </c>
      <c r="D11" s="9">
        <v>86</v>
      </c>
      <c r="E11" s="9" t="s">
        <v>2</v>
      </c>
      <c r="F11" s="9"/>
      <c r="G11" s="9"/>
      <c r="H11" s="4">
        <v>85</v>
      </c>
      <c r="I11" s="4" t="s">
        <v>2</v>
      </c>
      <c r="J11" s="4"/>
      <c r="K11" s="4"/>
      <c r="L11" s="9">
        <v>85</v>
      </c>
      <c r="M11" s="9" t="s">
        <v>2</v>
      </c>
      <c r="N11" s="9">
        <v>81</v>
      </c>
      <c r="O11" s="9" t="s">
        <v>1</v>
      </c>
      <c r="P11" s="9">
        <v>95</v>
      </c>
      <c r="Q11" s="9" t="s">
        <v>4</v>
      </c>
      <c r="R11" s="4">
        <f t="shared" si="0"/>
        <v>432</v>
      </c>
      <c r="S11" s="4">
        <f t="shared" si="1"/>
        <v>86.4</v>
      </c>
      <c r="T11" s="4" t="s">
        <v>26</v>
      </c>
      <c r="U11" s="4" t="s">
        <v>27</v>
      </c>
    </row>
    <row r="12" spans="1:21" ht="15">
      <c r="A12" s="15">
        <f t="shared" si="2"/>
        <v>6</v>
      </c>
      <c r="B12" s="8">
        <v>1678029</v>
      </c>
      <c r="C12" s="5" t="s">
        <v>92</v>
      </c>
      <c r="D12" s="9">
        <v>50</v>
      </c>
      <c r="E12" s="9" t="s">
        <v>6</v>
      </c>
      <c r="F12" s="4">
        <v>60</v>
      </c>
      <c r="G12" s="4" t="s">
        <v>5</v>
      </c>
      <c r="H12" s="9"/>
      <c r="I12" s="9"/>
      <c r="J12" s="4"/>
      <c r="K12" s="4"/>
      <c r="L12" s="40">
        <v>18</v>
      </c>
      <c r="M12" s="40" t="s">
        <v>41</v>
      </c>
      <c r="N12" s="40">
        <v>30</v>
      </c>
      <c r="O12" s="40" t="s">
        <v>41</v>
      </c>
      <c r="P12" s="40">
        <v>24</v>
      </c>
      <c r="Q12" s="40" t="s">
        <v>41</v>
      </c>
      <c r="R12" s="4">
        <f t="shared" si="0"/>
        <v>182</v>
      </c>
      <c r="S12" s="4">
        <f t="shared" si="1"/>
        <v>36.4</v>
      </c>
      <c r="T12" s="7" t="s">
        <v>129</v>
      </c>
      <c r="U12" s="4"/>
    </row>
    <row r="13" spans="1:21" ht="15">
      <c r="A13" s="15">
        <f t="shared" si="2"/>
        <v>7</v>
      </c>
      <c r="B13" s="8">
        <v>1678030</v>
      </c>
      <c r="C13" s="5" t="s">
        <v>93</v>
      </c>
      <c r="D13" s="9">
        <v>55</v>
      </c>
      <c r="E13" s="9" t="s">
        <v>5</v>
      </c>
      <c r="F13" s="9">
        <v>64</v>
      </c>
      <c r="G13" s="9" t="s">
        <v>5</v>
      </c>
      <c r="H13" s="4"/>
      <c r="I13" s="4"/>
      <c r="J13" s="4"/>
      <c r="K13" s="4"/>
      <c r="L13" s="39">
        <v>10</v>
      </c>
      <c r="M13" s="39" t="s">
        <v>41</v>
      </c>
      <c r="N13" s="9">
        <v>45</v>
      </c>
      <c r="O13" s="9" t="s">
        <v>7</v>
      </c>
      <c r="P13" s="9">
        <v>44</v>
      </c>
      <c r="Q13" s="9" t="s">
        <v>7</v>
      </c>
      <c r="R13" s="4">
        <f t="shared" si="0"/>
        <v>218</v>
      </c>
      <c r="S13" s="4">
        <f t="shared" si="1"/>
        <v>43.6</v>
      </c>
      <c r="T13" s="35" t="s">
        <v>128</v>
      </c>
      <c r="U13" s="4"/>
    </row>
    <row r="14" spans="1:21" ht="15">
      <c r="A14" s="15">
        <f t="shared" si="2"/>
        <v>8</v>
      </c>
      <c r="B14" s="8">
        <v>1678031</v>
      </c>
      <c r="C14" s="5" t="s">
        <v>94</v>
      </c>
      <c r="D14" s="9">
        <v>60</v>
      </c>
      <c r="E14" s="9" t="s">
        <v>5</v>
      </c>
      <c r="F14" s="9"/>
      <c r="G14" s="9"/>
      <c r="H14" s="4"/>
      <c r="I14" s="4"/>
      <c r="J14" s="7">
        <v>41</v>
      </c>
      <c r="K14" s="7" t="s">
        <v>41</v>
      </c>
      <c r="L14" s="40">
        <v>2</v>
      </c>
      <c r="M14" s="40" t="s">
        <v>41</v>
      </c>
      <c r="N14" s="40">
        <v>27</v>
      </c>
      <c r="O14" s="40" t="s">
        <v>41</v>
      </c>
      <c r="P14" s="40">
        <v>23</v>
      </c>
      <c r="Q14" s="40" t="s">
        <v>41</v>
      </c>
      <c r="R14" s="4">
        <f t="shared" si="0"/>
        <v>153</v>
      </c>
      <c r="S14" s="4">
        <f t="shared" si="1"/>
        <v>30.6</v>
      </c>
      <c r="T14" s="7" t="s">
        <v>129</v>
      </c>
      <c r="U14" s="4"/>
    </row>
    <row r="15" spans="1:21" ht="15">
      <c r="A15" s="15">
        <f t="shared" si="2"/>
        <v>9</v>
      </c>
      <c r="B15" s="8">
        <v>1678032</v>
      </c>
      <c r="C15" s="5" t="s">
        <v>95</v>
      </c>
      <c r="D15" s="9">
        <v>73</v>
      </c>
      <c r="E15" s="9" t="s">
        <v>3</v>
      </c>
      <c r="F15" s="9">
        <v>61</v>
      </c>
      <c r="G15" s="9" t="s">
        <v>5</v>
      </c>
      <c r="H15" s="4"/>
      <c r="I15" s="4"/>
      <c r="J15" s="4"/>
      <c r="K15" s="4"/>
      <c r="L15" s="9">
        <v>33</v>
      </c>
      <c r="M15" s="9" t="s">
        <v>7</v>
      </c>
      <c r="N15" s="9">
        <v>47</v>
      </c>
      <c r="O15" s="9" t="s">
        <v>7</v>
      </c>
      <c r="P15" s="9">
        <v>43</v>
      </c>
      <c r="Q15" s="9" t="s">
        <v>7</v>
      </c>
      <c r="R15" s="4">
        <f t="shared" si="0"/>
        <v>257</v>
      </c>
      <c r="S15" s="4">
        <f t="shared" si="1"/>
        <v>51.4</v>
      </c>
      <c r="T15" s="4" t="s">
        <v>26</v>
      </c>
      <c r="U15" s="4" t="s">
        <v>28</v>
      </c>
    </row>
    <row r="16" spans="1:21" ht="15">
      <c r="A16" s="15">
        <f t="shared" si="2"/>
        <v>10</v>
      </c>
      <c r="B16" s="8">
        <v>1678033</v>
      </c>
      <c r="C16" s="5" t="s">
        <v>96</v>
      </c>
      <c r="D16" s="9">
        <v>91</v>
      </c>
      <c r="E16" s="9" t="s">
        <v>4</v>
      </c>
      <c r="F16" s="4"/>
      <c r="G16" s="4"/>
      <c r="H16" s="4">
        <v>37</v>
      </c>
      <c r="I16" s="4" t="s">
        <v>6</v>
      </c>
      <c r="J16" s="9"/>
      <c r="K16" s="9"/>
      <c r="L16" s="9">
        <v>60</v>
      </c>
      <c r="M16" s="9" t="s">
        <v>3</v>
      </c>
      <c r="N16" s="9">
        <v>93</v>
      </c>
      <c r="O16" s="9" t="s">
        <v>4</v>
      </c>
      <c r="P16" s="9">
        <v>67</v>
      </c>
      <c r="Q16" s="9" t="s">
        <v>1</v>
      </c>
      <c r="R16" s="4">
        <f t="shared" si="0"/>
        <v>348</v>
      </c>
      <c r="S16" s="4">
        <f t="shared" si="1"/>
        <v>69.6</v>
      </c>
      <c r="T16" s="4" t="s">
        <v>26</v>
      </c>
      <c r="U16" s="4" t="s">
        <v>27</v>
      </c>
    </row>
    <row r="17" spans="1:21" ht="15">
      <c r="A17" s="15">
        <f t="shared" si="2"/>
        <v>11</v>
      </c>
      <c r="B17" s="8">
        <v>1678034</v>
      </c>
      <c r="C17" s="5" t="s">
        <v>97</v>
      </c>
      <c r="D17" s="9">
        <v>76</v>
      </c>
      <c r="E17" s="9" t="s">
        <v>3</v>
      </c>
      <c r="F17" s="9"/>
      <c r="G17" s="9"/>
      <c r="H17" s="4">
        <v>33</v>
      </c>
      <c r="I17" s="4" t="s">
        <v>7</v>
      </c>
      <c r="J17" s="4"/>
      <c r="K17" s="4"/>
      <c r="L17" s="9">
        <v>33</v>
      </c>
      <c r="M17" s="9" t="s">
        <v>7</v>
      </c>
      <c r="N17" s="9">
        <v>56</v>
      </c>
      <c r="O17" s="9" t="s">
        <v>5</v>
      </c>
      <c r="P17" s="9">
        <v>59</v>
      </c>
      <c r="Q17" s="9" t="s">
        <v>0</v>
      </c>
      <c r="R17" s="4">
        <f t="shared" si="0"/>
        <v>257</v>
      </c>
      <c r="S17" s="4">
        <f t="shared" si="1"/>
        <v>51.4</v>
      </c>
      <c r="T17" s="4" t="s">
        <v>26</v>
      </c>
      <c r="U17" s="4" t="s">
        <v>28</v>
      </c>
    </row>
    <row r="18" spans="1:21" ht="15">
      <c r="A18" s="15">
        <f t="shared" si="2"/>
        <v>12</v>
      </c>
      <c r="B18" s="8">
        <v>1678035</v>
      </c>
      <c r="C18" s="5" t="s">
        <v>98</v>
      </c>
      <c r="D18" s="9">
        <v>68</v>
      </c>
      <c r="E18" s="9" t="s">
        <v>0</v>
      </c>
      <c r="F18" s="9">
        <v>85</v>
      </c>
      <c r="G18" s="9" t="s">
        <v>2</v>
      </c>
      <c r="H18" s="4"/>
      <c r="I18" s="4"/>
      <c r="J18" s="4"/>
      <c r="K18" s="4"/>
      <c r="L18" s="9">
        <v>62</v>
      </c>
      <c r="M18" s="9" t="s">
        <v>3</v>
      </c>
      <c r="N18" s="9">
        <v>76</v>
      </c>
      <c r="O18" s="9" t="s">
        <v>1</v>
      </c>
      <c r="P18" s="9">
        <v>58</v>
      </c>
      <c r="Q18" s="9" t="s">
        <v>0</v>
      </c>
      <c r="R18" s="4">
        <f t="shared" si="0"/>
        <v>349</v>
      </c>
      <c r="S18" s="4">
        <f t="shared" si="1"/>
        <v>69.8</v>
      </c>
      <c r="T18" s="4" t="s">
        <v>26</v>
      </c>
      <c r="U18" s="4" t="s">
        <v>27</v>
      </c>
    </row>
    <row r="19" spans="1:21" ht="15">
      <c r="A19" s="15">
        <f t="shared" si="2"/>
        <v>13</v>
      </c>
      <c r="B19" s="8">
        <v>1678036</v>
      </c>
      <c r="C19" s="5" t="s">
        <v>99</v>
      </c>
      <c r="D19" s="9">
        <v>87</v>
      </c>
      <c r="E19" s="9" t="s">
        <v>2</v>
      </c>
      <c r="F19" s="9">
        <v>76</v>
      </c>
      <c r="G19" s="9" t="s">
        <v>3</v>
      </c>
      <c r="H19" s="4"/>
      <c r="I19" s="4"/>
      <c r="J19" s="4"/>
      <c r="K19" s="4"/>
      <c r="L19" s="9">
        <v>57</v>
      </c>
      <c r="M19" s="9" t="s">
        <v>0</v>
      </c>
      <c r="N19" s="9">
        <v>76</v>
      </c>
      <c r="O19" s="9" t="s">
        <v>1</v>
      </c>
      <c r="P19" s="9">
        <v>69</v>
      </c>
      <c r="Q19" s="9" t="s">
        <v>1</v>
      </c>
      <c r="R19" s="4">
        <f t="shared" si="0"/>
        <v>365</v>
      </c>
      <c r="S19" s="4">
        <f t="shared" si="1"/>
        <v>73</v>
      </c>
      <c r="T19" s="4" t="s">
        <v>26</v>
      </c>
      <c r="U19" s="4" t="s">
        <v>27</v>
      </c>
    </row>
    <row r="20" spans="1:21" ht="15">
      <c r="A20" s="15">
        <f t="shared" si="2"/>
        <v>14</v>
      </c>
      <c r="B20" s="8">
        <v>1678037</v>
      </c>
      <c r="C20" s="5" t="s">
        <v>100</v>
      </c>
      <c r="D20" s="9">
        <v>88</v>
      </c>
      <c r="E20" s="9" t="s">
        <v>2</v>
      </c>
      <c r="F20" s="9">
        <v>90</v>
      </c>
      <c r="G20" s="9" t="s">
        <v>4</v>
      </c>
      <c r="H20" s="4"/>
      <c r="I20" s="4"/>
      <c r="J20" s="4"/>
      <c r="K20" s="4"/>
      <c r="L20" s="9">
        <v>33</v>
      </c>
      <c r="M20" s="9" t="s">
        <v>7</v>
      </c>
      <c r="N20" s="9">
        <v>66</v>
      </c>
      <c r="O20" s="9" t="s">
        <v>0</v>
      </c>
      <c r="P20" s="9">
        <v>56</v>
      </c>
      <c r="Q20" s="9" t="s">
        <v>5</v>
      </c>
      <c r="R20" s="4">
        <f t="shared" si="0"/>
        <v>333</v>
      </c>
      <c r="S20" s="4">
        <f t="shared" si="1"/>
        <v>66.6</v>
      </c>
      <c r="T20" s="4" t="s">
        <v>26</v>
      </c>
      <c r="U20" s="4" t="s">
        <v>27</v>
      </c>
    </row>
    <row r="21" spans="1:21" ht="15">
      <c r="A21" s="15">
        <f t="shared" si="2"/>
        <v>15</v>
      </c>
      <c r="B21" s="8">
        <v>1678038</v>
      </c>
      <c r="C21" s="5" t="s">
        <v>101</v>
      </c>
      <c r="D21" s="9">
        <v>71</v>
      </c>
      <c r="E21" s="9" t="s">
        <v>3</v>
      </c>
      <c r="F21" s="9">
        <v>76</v>
      </c>
      <c r="G21" s="9" t="s">
        <v>3</v>
      </c>
      <c r="H21" s="4"/>
      <c r="I21" s="4"/>
      <c r="J21" s="4"/>
      <c r="K21" s="4"/>
      <c r="L21" s="9">
        <v>35</v>
      </c>
      <c r="M21" s="9" t="s">
        <v>7</v>
      </c>
      <c r="N21" s="9">
        <v>81</v>
      </c>
      <c r="O21" s="9" t="s">
        <v>1</v>
      </c>
      <c r="P21" s="9">
        <v>48</v>
      </c>
      <c r="Q21" s="9" t="s">
        <v>6</v>
      </c>
      <c r="R21" s="4">
        <f t="shared" si="0"/>
        <v>311</v>
      </c>
      <c r="S21" s="4">
        <f t="shared" si="1"/>
        <v>62.2</v>
      </c>
      <c r="T21" s="4" t="s">
        <v>26</v>
      </c>
      <c r="U21" s="4" t="s">
        <v>27</v>
      </c>
    </row>
    <row r="22" spans="1:21" ht="15">
      <c r="A22" s="15">
        <f t="shared" si="2"/>
        <v>16</v>
      </c>
      <c r="B22" s="8">
        <v>1678039</v>
      </c>
      <c r="C22" s="5" t="s">
        <v>102</v>
      </c>
      <c r="D22" s="9">
        <v>46</v>
      </c>
      <c r="E22" s="9" t="s">
        <v>6</v>
      </c>
      <c r="F22" s="9">
        <v>47</v>
      </c>
      <c r="G22" s="9" t="s">
        <v>6</v>
      </c>
      <c r="H22" s="4"/>
      <c r="I22" s="4"/>
      <c r="J22" s="4"/>
      <c r="K22" s="4"/>
      <c r="L22" s="40">
        <v>6</v>
      </c>
      <c r="M22" s="40" t="s">
        <v>41</v>
      </c>
      <c r="N22" s="40">
        <v>19</v>
      </c>
      <c r="O22" s="40" t="s">
        <v>41</v>
      </c>
      <c r="P22" s="40">
        <v>20</v>
      </c>
      <c r="Q22" s="40" t="s">
        <v>41</v>
      </c>
      <c r="R22" s="4">
        <f t="shared" si="0"/>
        <v>138</v>
      </c>
      <c r="S22" s="4">
        <f t="shared" si="1"/>
        <v>27.6</v>
      </c>
      <c r="T22" s="7" t="s">
        <v>129</v>
      </c>
      <c r="U22" s="4"/>
    </row>
    <row r="23" spans="1:21" ht="15">
      <c r="A23" s="15">
        <f t="shared" si="2"/>
        <v>17</v>
      </c>
      <c r="B23" s="8">
        <v>1678040</v>
      </c>
      <c r="C23" s="5" t="s">
        <v>103</v>
      </c>
      <c r="D23" s="9">
        <v>76</v>
      </c>
      <c r="E23" s="9" t="s">
        <v>3</v>
      </c>
      <c r="F23" s="9">
        <v>82</v>
      </c>
      <c r="G23" s="9" t="s">
        <v>1</v>
      </c>
      <c r="H23" s="4"/>
      <c r="I23" s="4"/>
      <c r="J23" s="4"/>
      <c r="K23" s="4"/>
      <c r="L23" s="39">
        <v>8</v>
      </c>
      <c r="M23" s="39" t="s">
        <v>41</v>
      </c>
      <c r="N23" s="9">
        <v>52</v>
      </c>
      <c r="O23" s="9" t="s">
        <v>6</v>
      </c>
      <c r="P23" s="9">
        <v>66</v>
      </c>
      <c r="Q23" s="9" t="s">
        <v>3</v>
      </c>
      <c r="R23" s="4">
        <f t="shared" si="0"/>
        <v>284</v>
      </c>
      <c r="S23" s="4">
        <f t="shared" si="1"/>
        <v>56.8</v>
      </c>
      <c r="T23" s="35" t="s">
        <v>128</v>
      </c>
      <c r="U23" s="4"/>
    </row>
    <row r="24" spans="1:21" ht="15">
      <c r="A24" s="15">
        <f t="shared" si="2"/>
        <v>18</v>
      </c>
      <c r="B24" s="8">
        <v>1678041</v>
      </c>
      <c r="C24" s="5" t="s">
        <v>104</v>
      </c>
      <c r="D24" s="9">
        <v>86</v>
      </c>
      <c r="E24" s="9" t="s">
        <v>2</v>
      </c>
      <c r="F24" s="4"/>
      <c r="G24" s="4"/>
      <c r="H24" s="9">
        <v>49</v>
      </c>
      <c r="I24" s="9" t="s">
        <v>5</v>
      </c>
      <c r="J24" s="4"/>
      <c r="K24" s="4"/>
      <c r="L24" s="9">
        <v>62</v>
      </c>
      <c r="M24" s="9" t="s">
        <v>3</v>
      </c>
      <c r="N24" s="9">
        <v>85</v>
      </c>
      <c r="O24" s="9" t="s">
        <v>2</v>
      </c>
      <c r="P24" s="9">
        <v>65</v>
      </c>
      <c r="Q24" s="9" t="s">
        <v>3</v>
      </c>
      <c r="R24" s="4">
        <f t="shared" si="0"/>
        <v>347</v>
      </c>
      <c r="S24" s="4">
        <f t="shared" si="1"/>
        <v>69.4</v>
      </c>
      <c r="T24" s="4" t="s">
        <v>26</v>
      </c>
      <c r="U24" s="4" t="s">
        <v>27</v>
      </c>
    </row>
    <row r="25" spans="1:21" ht="15">
      <c r="A25" s="15">
        <f t="shared" si="2"/>
        <v>19</v>
      </c>
      <c r="B25" s="8">
        <v>1678042</v>
      </c>
      <c r="C25" s="5" t="s">
        <v>105</v>
      </c>
      <c r="D25" s="9">
        <v>75</v>
      </c>
      <c r="E25" s="9" t="s">
        <v>3</v>
      </c>
      <c r="F25" s="9">
        <v>75</v>
      </c>
      <c r="G25" s="9" t="s">
        <v>3</v>
      </c>
      <c r="H25" s="4"/>
      <c r="I25" s="4"/>
      <c r="J25" s="4"/>
      <c r="K25" s="4"/>
      <c r="L25" s="9">
        <v>33</v>
      </c>
      <c r="M25" s="9" t="s">
        <v>7</v>
      </c>
      <c r="N25" s="9">
        <v>45</v>
      </c>
      <c r="O25" s="9" t="s">
        <v>7</v>
      </c>
      <c r="P25" s="9">
        <v>48</v>
      </c>
      <c r="Q25" s="9" t="s">
        <v>6</v>
      </c>
      <c r="R25" s="4">
        <f t="shared" si="0"/>
        <v>276</v>
      </c>
      <c r="S25" s="4">
        <f t="shared" si="1"/>
        <v>55.2</v>
      </c>
      <c r="T25" s="4" t="s">
        <v>26</v>
      </c>
      <c r="U25" s="4" t="s">
        <v>28</v>
      </c>
    </row>
    <row r="26" spans="1:21" ht="15">
      <c r="A26" s="15">
        <f t="shared" si="2"/>
        <v>20</v>
      </c>
      <c r="B26" s="8">
        <v>1678043</v>
      </c>
      <c r="C26" s="5" t="s">
        <v>106</v>
      </c>
      <c r="D26" s="9">
        <v>35</v>
      </c>
      <c r="E26" s="9" t="s">
        <v>7</v>
      </c>
      <c r="F26" s="9">
        <v>53</v>
      </c>
      <c r="G26" s="9" t="s">
        <v>6</v>
      </c>
      <c r="H26" s="4"/>
      <c r="I26" s="4"/>
      <c r="J26" s="4"/>
      <c r="K26" s="4"/>
      <c r="L26" s="40">
        <v>7</v>
      </c>
      <c r="M26" s="40" t="s">
        <v>41</v>
      </c>
      <c r="N26" s="40">
        <v>25</v>
      </c>
      <c r="O26" s="40" t="s">
        <v>41</v>
      </c>
      <c r="P26" s="40">
        <v>24</v>
      </c>
      <c r="Q26" s="40" t="s">
        <v>41</v>
      </c>
      <c r="R26" s="4">
        <f t="shared" si="0"/>
        <v>144</v>
      </c>
      <c r="S26" s="4">
        <f t="shared" si="1"/>
        <v>28.8</v>
      </c>
      <c r="T26" s="7" t="s">
        <v>129</v>
      </c>
      <c r="U26" s="4"/>
    </row>
    <row r="27" spans="1:21" ht="15">
      <c r="A27" s="15">
        <f t="shared" si="2"/>
        <v>21</v>
      </c>
      <c r="B27" s="8">
        <v>1678044</v>
      </c>
      <c r="C27" s="5" t="s">
        <v>107</v>
      </c>
      <c r="D27" s="9">
        <v>51</v>
      </c>
      <c r="E27" s="9" t="s">
        <v>6</v>
      </c>
      <c r="F27" s="9">
        <v>46</v>
      </c>
      <c r="G27" s="9" t="s">
        <v>7</v>
      </c>
      <c r="H27" s="4"/>
      <c r="I27" s="4"/>
      <c r="J27" s="4"/>
      <c r="K27" s="4"/>
      <c r="L27" s="9">
        <v>35</v>
      </c>
      <c r="M27" s="9" t="s">
        <v>7</v>
      </c>
      <c r="N27" s="9">
        <v>51</v>
      </c>
      <c r="O27" s="9" t="s">
        <v>6</v>
      </c>
      <c r="P27" s="9">
        <v>44</v>
      </c>
      <c r="Q27" s="9" t="s">
        <v>7</v>
      </c>
      <c r="R27" s="4">
        <f t="shared" si="0"/>
        <v>227</v>
      </c>
      <c r="S27" s="4">
        <f t="shared" si="1"/>
        <v>45.4</v>
      </c>
      <c r="T27" s="4" t="s">
        <v>26</v>
      </c>
      <c r="U27" s="4" t="s">
        <v>28</v>
      </c>
    </row>
    <row r="28" spans="1:21" ht="15">
      <c r="A28" s="15">
        <f t="shared" si="2"/>
        <v>22</v>
      </c>
      <c r="B28" s="8">
        <v>1678045</v>
      </c>
      <c r="C28" s="5" t="s">
        <v>108</v>
      </c>
      <c r="D28" s="9">
        <v>60</v>
      </c>
      <c r="E28" s="9" t="s">
        <v>5</v>
      </c>
      <c r="F28" s="9">
        <v>56</v>
      </c>
      <c r="G28" s="9" t="s">
        <v>6</v>
      </c>
      <c r="H28" s="4"/>
      <c r="I28" s="4"/>
      <c r="J28" s="4"/>
      <c r="K28" s="4"/>
      <c r="L28" s="39">
        <v>24</v>
      </c>
      <c r="M28" s="39" t="s">
        <v>41</v>
      </c>
      <c r="N28" s="9">
        <v>42</v>
      </c>
      <c r="O28" s="9" t="s">
        <v>7</v>
      </c>
      <c r="P28" s="9">
        <v>48</v>
      </c>
      <c r="Q28" s="9" t="s">
        <v>6</v>
      </c>
      <c r="R28" s="4">
        <f t="shared" si="0"/>
        <v>230</v>
      </c>
      <c r="S28" s="4">
        <f t="shared" si="1"/>
        <v>46</v>
      </c>
      <c r="T28" s="35" t="s">
        <v>128</v>
      </c>
      <c r="U28" s="4"/>
    </row>
    <row r="29" spans="1:21" ht="15">
      <c r="A29" s="15">
        <f t="shared" si="2"/>
        <v>23</v>
      </c>
      <c r="B29" s="8">
        <v>1678046</v>
      </c>
      <c r="C29" s="5" t="s">
        <v>109</v>
      </c>
      <c r="D29" s="9">
        <v>80</v>
      </c>
      <c r="E29" s="9" t="s">
        <v>1</v>
      </c>
      <c r="F29" s="4"/>
      <c r="G29" s="4"/>
      <c r="H29" s="4"/>
      <c r="I29" s="4"/>
      <c r="J29" s="9">
        <v>57</v>
      </c>
      <c r="K29" s="9" t="s">
        <v>7</v>
      </c>
      <c r="L29" s="9">
        <v>33</v>
      </c>
      <c r="M29" s="9" t="s">
        <v>7</v>
      </c>
      <c r="N29" s="9">
        <v>60</v>
      </c>
      <c r="O29" s="9" t="s">
        <v>5</v>
      </c>
      <c r="P29" s="9">
        <v>53</v>
      </c>
      <c r="Q29" s="9" t="s">
        <v>5</v>
      </c>
      <c r="R29" s="4">
        <f t="shared" si="0"/>
        <v>283</v>
      </c>
      <c r="S29" s="4">
        <f t="shared" si="1"/>
        <v>56.6</v>
      </c>
      <c r="T29" s="4" t="s">
        <v>26</v>
      </c>
      <c r="U29" s="4" t="s">
        <v>28</v>
      </c>
    </row>
    <row r="30" spans="1:21" ht="15">
      <c r="A30" s="15">
        <f t="shared" si="2"/>
        <v>24</v>
      </c>
      <c r="B30" s="8">
        <v>1678047</v>
      </c>
      <c r="C30" s="5" t="s">
        <v>110</v>
      </c>
      <c r="D30" s="9">
        <v>39</v>
      </c>
      <c r="E30" s="9" t="s">
        <v>7</v>
      </c>
      <c r="F30" s="9">
        <v>41</v>
      </c>
      <c r="G30" s="9" t="s">
        <v>7</v>
      </c>
      <c r="H30" s="4"/>
      <c r="I30" s="4"/>
      <c r="J30" s="4"/>
      <c r="K30" s="4"/>
      <c r="L30" s="9">
        <v>33</v>
      </c>
      <c r="M30" s="9" t="s">
        <v>7</v>
      </c>
      <c r="N30" s="9">
        <v>47</v>
      </c>
      <c r="O30" s="9" t="s">
        <v>7</v>
      </c>
      <c r="P30" s="9">
        <v>47</v>
      </c>
      <c r="Q30" s="9" t="s">
        <v>6</v>
      </c>
      <c r="R30" s="4">
        <f t="shared" si="0"/>
        <v>207</v>
      </c>
      <c r="S30" s="4">
        <f t="shared" si="1"/>
        <v>41.4</v>
      </c>
      <c r="T30" s="4" t="s">
        <v>26</v>
      </c>
      <c r="U30" s="4" t="s">
        <v>40</v>
      </c>
    </row>
    <row r="31" spans="1:21" ht="15">
      <c r="A31" s="15">
        <f t="shared" si="2"/>
        <v>25</v>
      </c>
      <c r="B31" s="8">
        <v>1678048</v>
      </c>
      <c r="C31" s="5" t="s">
        <v>111</v>
      </c>
      <c r="D31" s="9">
        <v>63</v>
      </c>
      <c r="E31" s="9" t="s">
        <v>0</v>
      </c>
      <c r="F31" s="4">
        <v>56</v>
      </c>
      <c r="G31" s="4" t="s">
        <v>6</v>
      </c>
      <c r="H31" s="9"/>
      <c r="I31" s="9"/>
      <c r="J31" s="4"/>
      <c r="K31" s="4"/>
      <c r="L31" s="39">
        <v>10</v>
      </c>
      <c r="M31" s="39" t="s">
        <v>41</v>
      </c>
      <c r="N31" s="9">
        <v>42</v>
      </c>
      <c r="O31" s="9" t="s">
        <v>7</v>
      </c>
      <c r="P31" s="9">
        <v>42</v>
      </c>
      <c r="Q31" s="9" t="s">
        <v>7</v>
      </c>
      <c r="R31" s="4">
        <f t="shared" si="0"/>
        <v>213</v>
      </c>
      <c r="S31" s="4">
        <f t="shared" si="1"/>
        <v>42.6</v>
      </c>
      <c r="T31" s="35" t="s">
        <v>128</v>
      </c>
      <c r="U31" s="4"/>
    </row>
    <row r="32" spans="1:21" ht="15">
      <c r="A32" s="15">
        <f t="shared" si="2"/>
        <v>26</v>
      </c>
      <c r="B32" s="8">
        <v>1678049</v>
      </c>
      <c r="C32" s="5" t="s">
        <v>112</v>
      </c>
      <c r="D32" s="9">
        <v>88</v>
      </c>
      <c r="E32" s="9" t="s">
        <v>2</v>
      </c>
      <c r="F32" s="9"/>
      <c r="G32" s="9"/>
      <c r="H32" s="4"/>
      <c r="I32" s="4"/>
      <c r="J32" s="4">
        <v>70</v>
      </c>
      <c r="K32" s="4" t="s">
        <v>5</v>
      </c>
      <c r="L32" s="9">
        <v>46</v>
      </c>
      <c r="M32" s="9" t="s">
        <v>5</v>
      </c>
      <c r="N32" s="9">
        <v>66</v>
      </c>
      <c r="O32" s="9" t="s">
        <v>0</v>
      </c>
      <c r="P32" s="9">
        <v>66</v>
      </c>
      <c r="Q32" s="9" t="s">
        <v>3</v>
      </c>
      <c r="R32" s="4">
        <f t="shared" si="0"/>
        <v>336</v>
      </c>
      <c r="S32" s="4">
        <f t="shared" si="1"/>
        <v>67.2</v>
      </c>
      <c r="T32" s="4" t="s">
        <v>26</v>
      </c>
      <c r="U32" s="4" t="s">
        <v>27</v>
      </c>
    </row>
    <row r="33" spans="1:21" ht="15">
      <c r="A33" s="15">
        <f t="shared" si="2"/>
        <v>27</v>
      </c>
      <c r="B33" s="8">
        <v>1678050</v>
      </c>
      <c r="C33" s="5" t="s">
        <v>113</v>
      </c>
      <c r="D33" s="9">
        <v>77</v>
      </c>
      <c r="E33" s="9" t="s">
        <v>1</v>
      </c>
      <c r="F33" s="9"/>
      <c r="G33" s="9"/>
      <c r="H33" s="4">
        <v>52</v>
      </c>
      <c r="I33" s="4" t="s">
        <v>0</v>
      </c>
      <c r="J33" s="4"/>
      <c r="K33" s="4"/>
      <c r="L33" s="9">
        <v>73</v>
      </c>
      <c r="M33" s="9" t="s">
        <v>1</v>
      </c>
      <c r="N33" s="9">
        <v>82</v>
      </c>
      <c r="O33" s="9" t="s">
        <v>1</v>
      </c>
      <c r="P33" s="9">
        <v>73</v>
      </c>
      <c r="Q33" s="9" t="s">
        <v>1</v>
      </c>
      <c r="R33" s="4">
        <f t="shared" si="0"/>
        <v>357</v>
      </c>
      <c r="S33" s="4">
        <f t="shared" si="1"/>
        <v>71.4</v>
      </c>
      <c r="T33" s="4" t="s">
        <v>26</v>
      </c>
      <c r="U33" s="4" t="s">
        <v>27</v>
      </c>
    </row>
    <row r="34" spans="1:21" ht="15">
      <c r="A34" s="15">
        <f t="shared" si="2"/>
        <v>28</v>
      </c>
      <c r="B34" s="8">
        <v>1678051</v>
      </c>
      <c r="C34" s="5" t="s">
        <v>114</v>
      </c>
      <c r="D34" s="9">
        <v>70</v>
      </c>
      <c r="E34" s="9" t="s">
        <v>0</v>
      </c>
      <c r="F34" s="9"/>
      <c r="G34" s="9"/>
      <c r="H34" s="4">
        <v>48</v>
      </c>
      <c r="I34" s="4" t="s">
        <v>5</v>
      </c>
      <c r="J34" s="4"/>
      <c r="K34" s="4"/>
      <c r="L34" s="9">
        <v>63</v>
      </c>
      <c r="M34" s="9" t="s">
        <v>3</v>
      </c>
      <c r="N34" s="9">
        <v>75</v>
      </c>
      <c r="O34" s="9" t="s">
        <v>1</v>
      </c>
      <c r="P34" s="9">
        <v>61</v>
      </c>
      <c r="Q34" s="9" t="s">
        <v>3</v>
      </c>
      <c r="R34" s="4">
        <f t="shared" si="0"/>
        <v>317</v>
      </c>
      <c r="S34" s="4">
        <f t="shared" si="1"/>
        <v>63.4</v>
      </c>
      <c r="T34" s="4" t="s">
        <v>26</v>
      </c>
      <c r="U34" s="4" t="s">
        <v>27</v>
      </c>
    </row>
    <row r="35" spans="1:21" ht="15">
      <c r="A35" s="15">
        <f t="shared" si="2"/>
        <v>29</v>
      </c>
      <c r="B35" s="8">
        <v>1678052</v>
      </c>
      <c r="C35" s="5" t="s">
        <v>115</v>
      </c>
      <c r="D35" s="9">
        <v>81</v>
      </c>
      <c r="E35" s="9" t="s">
        <v>1</v>
      </c>
      <c r="F35" s="9">
        <v>87</v>
      </c>
      <c r="G35" s="9" t="s">
        <v>2</v>
      </c>
      <c r="H35" s="4"/>
      <c r="I35" s="4"/>
      <c r="J35" s="4"/>
      <c r="K35" s="4"/>
      <c r="L35" s="9">
        <v>48</v>
      </c>
      <c r="M35" s="9" t="s">
        <v>5</v>
      </c>
      <c r="N35" s="9">
        <v>71</v>
      </c>
      <c r="O35" s="9" t="s">
        <v>3</v>
      </c>
      <c r="P35" s="9">
        <v>46</v>
      </c>
      <c r="Q35" s="9" t="s">
        <v>6</v>
      </c>
      <c r="R35" s="4">
        <f t="shared" si="0"/>
        <v>333</v>
      </c>
      <c r="S35" s="4">
        <f t="shared" si="1"/>
        <v>66.6</v>
      </c>
      <c r="T35" s="4" t="s">
        <v>26</v>
      </c>
      <c r="U35" s="4" t="s">
        <v>27</v>
      </c>
    </row>
    <row r="36" spans="1:21" ht="15">
      <c r="A36" s="15">
        <f t="shared" si="2"/>
        <v>30</v>
      </c>
      <c r="B36" s="8">
        <v>1678053</v>
      </c>
      <c r="C36" s="5" t="s">
        <v>116</v>
      </c>
      <c r="D36" s="9">
        <v>59</v>
      </c>
      <c r="E36" s="9" t="s">
        <v>5</v>
      </c>
      <c r="F36" s="9"/>
      <c r="G36" s="9"/>
      <c r="H36" s="4"/>
      <c r="I36" s="4"/>
      <c r="J36" s="4">
        <v>57</v>
      </c>
      <c r="K36" s="4" t="s">
        <v>7</v>
      </c>
      <c r="L36" s="40">
        <v>8</v>
      </c>
      <c r="M36" s="40" t="s">
        <v>41</v>
      </c>
      <c r="N36" s="40">
        <v>28</v>
      </c>
      <c r="O36" s="40" t="s">
        <v>41</v>
      </c>
      <c r="P36" s="9">
        <v>43</v>
      </c>
      <c r="Q36" s="9" t="s">
        <v>7</v>
      </c>
      <c r="R36" s="4">
        <f t="shared" si="0"/>
        <v>195</v>
      </c>
      <c r="S36" s="4">
        <f t="shared" si="1"/>
        <v>39</v>
      </c>
      <c r="T36" s="7" t="s">
        <v>129</v>
      </c>
      <c r="U36" s="4"/>
    </row>
    <row r="37" spans="1:21" ht="15">
      <c r="A37" s="15">
        <f t="shared" si="2"/>
        <v>31</v>
      </c>
      <c r="B37" s="8">
        <v>1678054</v>
      </c>
      <c r="C37" s="5" t="s">
        <v>117</v>
      </c>
      <c r="D37" s="9">
        <v>92</v>
      </c>
      <c r="E37" s="9" t="s">
        <v>4</v>
      </c>
      <c r="F37" s="9"/>
      <c r="G37" s="9"/>
      <c r="H37" s="4">
        <v>71</v>
      </c>
      <c r="I37" s="4" t="s">
        <v>1</v>
      </c>
      <c r="J37" s="4"/>
      <c r="K37" s="4"/>
      <c r="L37" s="9">
        <v>95</v>
      </c>
      <c r="M37" s="9" t="s">
        <v>4</v>
      </c>
      <c r="N37" s="9">
        <v>98</v>
      </c>
      <c r="O37" s="9" t="s">
        <v>4</v>
      </c>
      <c r="P37" s="9">
        <v>92</v>
      </c>
      <c r="Q37" s="9" t="s">
        <v>4</v>
      </c>
      <c r="R37" s="4">
        <f t="shared" si="0"/>
        <v>448</v>
      </c>
      <c r="S37" s="4">
        <f t="shared" si="1"/>
        <v>89.6</v>
      </c>
      <c r="T37" s="4" t="s">
        <v>26</v>
      </c>
      <c r="U37" s="4" t="s">
        <v>27</v>
      </c>
    </row>
    <row r="38" spans="1:21" ht="15">
      <c r="A38" s="15">
        <f t="shared" si="2"/>
        <v>32</v>
      </c>
      <c r="B38" s="8">
        <v>1678055</v>
      </c>
      <c r="C38" s="5" t="s">
        <v>118</v>
      </c>
      <c r="D38" s="9">
        <v>76</v>
      </c>
      <c r="E38" s="9" t="s">
        <v>3</v>
      </c>
      <c r="F38" s="4">
        <v>70</v>
      </c>
      <c r="G38" s="4" t="s">
        <v>0</v>
      </c>
      <c r="H38" s="4"/>
      <c r="I38" s="4"/>
      <c r="J38" s="9"/>
      <c r="K38" s="9"/>
      <c r="L38" s="9">
        <v>37</v>
      </c>
      <c r="M38" s="9" t="s">
        <v>6</v>
      </c>
      <c r="N38" s="9">
        <v>62</v>
      </c>
      <c r="O38" s="9" t="s">
        <v>0</v>
      </c>
      <c r="P38" s="9">
        <v>57</v>
      </c>
      <c r="Q38" s="9" t="s">
        <v>0</v>
      </c>
      <c r="R38" s="4">
        <f t="shared" si="0"/>
        <v>302</v>
      </c>
      <c r="S38" s="4">
        <f t="shared" si="1"/>
        <v>60.4</v>
      </c>
      <c r="T38" s="4" t="s">
        <v>26</v>
      </c>
      <c r="U38" s="4" t="s">
        <v>27</v>
      </c>
    </row>
    <row r="39" spans="1:21" ht="15">
      <c r="A39" s="15">
        <f t="shared" si="2"/>
        <v>33</v>
      </c>
      <c r="B39" s="8">
        <v>1678056</v>
      </c>
      <c r="C39" s="5" t="s">
        <v>119</v>
      </c>
      <c r="D39" s="9">
        <v>84</v>
      </c>
      <c r="E39" s="38" t="s">
        <v>2</v>
      </c>
      <c r="F39" s="9"/>
      <c r="G39" s="9"/>
      <c r="H39" s="4"/>
      <c r="I39" s="4"/>
      <c r="J39" s="4">
        <v>76</v>
      </c>
      <c r="K39" s="4" t="s">
        <v>0</v>
      </c>
      <c r="L39" s="9">
        <v>64</v>
      </c>
      <c r="M39" s="9" t="s">
        <v>3</v>
      </c>
      <c r="N39" s="9">
        <v>75</v>
      </c>
      <c r="O39" s="9" t="s">
        <v>1</v>
      </c>
      <c r="P39" s="9">
        <v>67</v>
      </c>
      <c r="Q39" s="9" t="s">
        <v>1</v>
      </c>
      <c r="R39" s="4">
        <f t="shared" si="0"/>
        <v>366</v>
      </c>
      <c r="S39" s="4">
        <f t="shared" si="1"/>
        <v>73.2</v>
      </c>
      <c r="T39" s="4" t="s">
        <v>26</v>
      </c>
      <c r="U39" s="4" t="s">
        <v>27</v>
      </c>
    </row>
    <row r="40" spans="2:21" ht="15">
      <c r="B40" s="29"/>
      <c r="C40" s="6" t="s">
        <v>127</v>
      </c>
      <c r="D40" s="22">
        <f>SUM(D7:D39)</f>
        <v>2287</v>
      </c>
      <c r="F40" s="22">
        <f>SUM(F7:F39)</f>
        <v>1305</v>
      </c>
      <c r="G40" s="22"/>
      <c r="H40" s="22">
        <f>SUM(H7:H39)</f>
        <v>414</v>
      </c>
      <c r="I40" s="22"/>
      <c r="J40" s="22">
        <f>SUM(J7:J39)</f>
        <v>301</v>
      </c>
      <c r="K40" s="22"/>
      <c r="L40" s="22">
        <f>SUM(L7:L39)</f>
        <v>1284</v>
      </c>
      <c r="M40" s="22"/>
      <c r="N40" s="22">
        <f>SUM(N7:N39)</f>
        <v>1930</v>
      </c>
      <c r="O40" s="22"/>
      <c r="P40" s="22">
        <f>SUM(P7:P39)</f>
        <v>1769</v>
      </c>
      <c r="Q40" s="22"/>
      <c r="R40" s="22"/>
      <c r="S40" s="22"/>
      <c r="T40" s="22"/>
      <c r="U40" s="22"/>
    </row>
    <row r="41" spans="2:21" ht="15">
      <c r="B41" s="29"/>
      <c r="C41" s="6"/>
      <c r="D41" s="22">
        <f>+D40/33</f>
        <v>69.3030303030303</v>
      </c>
      <c r="E41" s="22"/>
      <c r="F41" s="22">
        <f>+F40/20</f>
        <v>65.25</v>
      </c>
      <c r="G41" s="22"/>
      <c r="H41" s="22">
        <f>+H40/8</f>
        <v>51.75</v>
      </c>
      <c r="I41" s="22"/>
      <c r="J41" s="22">
        <f>+J40/5</f>
        <v>60.2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2:21" ht="15">
      <c r="B42" s="29"/>
      <c r="C42" s="6" t="s">
        <v>120</v>
      </c>
      <c r="D42" s="22">
        <f>+Science!D49</f>
        <v>3357</v>
      </c>
      <c r="E42" s="22"/>
      <c r="F42" s="22">
        <f>+Science!F49</f>
        <v>2009</v>
      </c>
      <c r="G42" s="22"/>
      <c r="H42" s="22">
        <f>+Science!L49</f>
        <v>2454</v>
      </c>
      <c r="I42" s="22"/>
      <c r="J42" s="22">
        <f>+Science!H49</f>
        <v>1443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2:21" ht="15">
      <c r="B43" s="29"/>
      <c r="C43" s="6" t="s">
        <v>125</v>
      </c>
      <c r="D43" s="22">
        <f>+D40+D42</f>
        <v>5644</v>
      </c>
      <c r="E43" s="22"/>
      <c r="F43" s="22">
        <f>+F40+F42</f>
        <v>3314</v>
      </c>
      <c r="G43" s="22"/>
      <c r="H43" s="22">
        <f>+H40+H42</f>
        <v>2868</v>
      </c>
      <c r="I43" s="22"/>
      <c r="J43" s="22">
        <f>+J40+J42</f>
        <v>1744</v>
      </c>
      <c r="K43" s="22"/>
      <c r="L43" s="22">
        <f>+L40</f>
        <v>1284</v>
      </c>
      <c r="M43" s="22"/>
      <c r="N43" s="22">
        <f>+N40</f>
        <v>1930</v>
      </c>
      <c r="O43" s="22"/>
      <c r="P43" s="22">
        <f>+P40</f>
        <v>1769</v>
      </c>
      <c r="Q43" s="22"/>
      <c r="R43" s="22">
        <f>SUM(R7:R42)</f>
        <v>9290</v>
      </c>
      <c r="S43" s="22"/>
      <c r="T43" s="22"/>
      <c r="U43" s="22"/>
    </row>
    <row r="44" spans="2:21" ht="15">
      <c r="B44" s="29"/>
      <c r="C44" s="6"/>
      <c r="D44" s="22">
        <f>+D43/76</f>
        <v>74.26315789473684</v>
      </c>
      <c r="E44" s="22"/>
      <c r="F44" s="22">
        <f>+F43/45</f>
        <v>73.64444444444445</v>
      </c>
      <c r="G44" s="22"/>
      <c r="H44" s="22">
        <f>+H43/45</f>
        <v>63.733333333333334</v>
      </c>
      <c r="I44" s="22"/>
      <c r="J44" s="22">
        <f>+J43/23</f>
        <v>75.82608695652173</v>
      </c>
      <c r="K44" s="22"/>
      <c r="L44" s="22">
        <f>+L43/33</f>
        <v>38.90909090909091</v>
      </c>
      <c r="M44" s="22"/>
      <c r="N44" s="22">
        <f>+N43/33</f>
        <v>58.484848484848484</v>
      </c>
      <c r="O44" s="22"/>
      <c r="P44" s="22">
        <f>+P43/33</f>
        <v>53.60606060606061</v>
      </c>
      <c r="Q44" s="22"/>
      <c r="R44" s="22">
        <f>+R43/33</f>
        <v>281.5151515151515</v>
      </c>
      <c r="S44" s="22"/>
      <c r="T44" s="22"/>
      <c r="U44" s="22"/>
    </row>
    <row r="45" spans="2:21" ht="15">
      <c r="B45" s="29"/>
      <c r="C45" s="6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>
        <f>+R44/5</f>
        <v>56.3030303030303</v>
      </c>
      <c r="S45" s="22"/>
      <c r="T45" s="22"/>
      <c r="U45" s="22"/>
    </row>
    <row r="46" spans="2:21" ht="15">
      <c r="B46" s="1"/>
      <c r="C46" s="1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2:21" ht="15">
      <c r="B47" s="30" t="s">
        <v>29</v>
      </c>
      <c r="C47" s="30"/>
      <c r="D47" s="30"/>
      <c r="E47" s="31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2:21" ht="15">
      <c r="B48" s="4">
        <v>1</v>
      </c>
      <c r="C48" s="5" t="s">
        <v>117</v>
      </c>
      <c r="D48" s="4">
        <v>89.6</v>
      </c>
      <c r="E48" s="27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>
        <f>+Science!R49+Comm!R43</f>
        <v>25718</v>
      </c>
      <c r="S48" s="13"/>
      <c r="T48" s="13"/>
      <c r="U48" s="13"/>
    </row>
    <row r="49" spans="2:21" ht="15">
      <c r="B49" s="4">
        <v>2</v>
      </c>
      <c r="C49" s="5" t="s">
        <v>87</v>
      </c>
      <c r="D49" s="4">
        <v>88.4</v>
      </c>
      <c r="E49" s="27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>
        <f>+R48/76</f>
        <v>338.39473684210526</v>
      </c>
      <c r="S49" s="13"/>
      <c r="T49" s="13"/>
      <c r="U49" s="13"/>
    </row>
    <row r="50" spans="2:21" ht="15">
      <c r="B50" s="4">
        <v>3</v>
      </c>
      <c r="C50" s="5" t="s">
        <v>91</v>
      </c>
      <c r="D50" s="4">
        <v>86.4</v>
      </c>
      <c r="E50" s="27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>
        <f>+R49/5</f>
        <v>67.67894736842105</v>
      </c>
      <c r="S50" s="13"/>
      <c r="T50" s="13"/>
      <c r="U50" s="13"/>
    </row>
    <row r="51" spans="2:21" ht="15">
      <c r="B51" s="22"/>
      <c r="C51" s="10"/>
      <c r="D51" s="22"/>
      <c r="E51" s="27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2:13" ht="15">
      <c r="B52" s="32"/>
      <c r="C52" s="32"/>
      <c r="D52" s="33" t="s">
        <v>15</v>
      </c>
      <c r="E52" s="33" t="s">
        <v>122</v>
      </c>
      <c r="F52" s="15" t="s">
        <v>17</v>
      </c>
      <c r="G52" s="15" t="s">
        <v>18</v>
      </c>
      <c r="H52" s="19" t="s">
        <v>123</v>
      </c>
      <c r="I52" s="15" t="s">
        <v>20</v>
      </c>
      <c r="J52" s="15" t="s">
        <v>21</v>
      </c>
      <c r="K52" s="15" t="s">
        <v>36</v>
      </c>
      <c r="L52" s="15" t="s">
        <v>124</v>
      </c>
      <c r="M52" s="15" t="s">
        <v>38</v>
      </c>
    </row>
    <row r="53" spans="3:10" ht="15">
      <c r="C53" s="25" t="s">
        <v>120</v>
      </c>
      <c r="D53" s="15">
        <v>43</v>
      </c>
      <c r="E53" s="15">
        <v>25</v>
      </c>
      <c r="F53" s="15">
        <v>18</v>
      </c>
      <c r="G53" s="15">
        <v>6</v>
      </c>
      <c r="H53" s="15">
        <v>37</v>
      </c>
      <c r="I53" s="15">
        <v>43</v>
      </c>
      <c r="J53" s="15">
        <v>43</v>
      </c>
    </row>
    <row r="54" spans="3:13" ht="15">
      <c r="C54" s="25" t="s">
        <v>121</v>
      </c>
      <c r="D54" s="15">
        <v>33</v>
      </c>
      <c r="E54" s="15">
        <v>20</v>
      </c>
      <c r="F54" s="15">
        <v>5</v>
      </c>
      <c r="H54" s="15">
        <v>8</v>
      </c>
      <c r="K54" s="15">
        <v>33</v>
      </c>
      <c r="L54" s="15">
        <v>33</v>
      </c>
      <c r="M54" s="15">
        <v>33</v>
      </c>
    </row>
    <row r="55" spans="3:8" ht="15">
      <c r="C55" s="25" t="s">
        <v>125</v>
      </c>
      <c r="D55" s="15">
        <f>SUM(D53:D54)</f>
        <v>76</v>
      </c>
      <c r="E55" s="15">
        <f aca="true" t="shared" si="3" ref="E55:F55">SUM(E53:E54)</f>
        <v>45</v>
      </c>
      <c r="F55" s="15">
        <f t="shared" si="3"/>
        <v>23</v>
      </c>
      <c r="H55" s="15">
        <f>SUM(H53:H54)</f>
        <v>45</v>
      </c>
    </row>
  </sheetData>
  <mergeCells count="3">
    <mergeCell ref="B2:U2"/>
    <mergeCell ref="B3:U3"/>
    <mergeCell ref="B4:U4"/>
  </mergeCells>
  <printOptions horizontalCentered="1"/>
  <pageMargins left="0.2" right="0.2" top="0.25" bottom="0.25" header="0.3" footer="0.3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56"/>
  <sheetViews>
    <sheetView workbookViewId="0" topLeftCell="A37">
      <selection activeCell="S45" sqref="S45:S48"/>
    </sheetView>
  </sheetViews>
  <sheetFormatPr defaultColWidth="9.140625" defaultRowHeight="15"/>
  <cols>
    <col min="1" max="1" width="9.28125" style="18" bestFit="1" customWidth="1"/>
    <col min="2" max="2" width="11.28125" style="25" bestFit="1" customWidth="1"/>
    <col min="3" max="3" width="23.57421875" style="25" customWidth="1"/>
    <col min="4" max="4" width="8.28125" style="18" customWidth="1"/>
    <col min="5" max="5" width="6.8515625" style="18" customWidth="1"/>
    <col min="6" max="6" width="6.140625" style="18" customWidth="1"/>
    <col min="7" max="7" width="5.8515625" style="18" customWidth="1"/>
    <col min="8" max="8" width="7.421875" style="18" customWidth="1"/>
    <col min="9" max="9" width="6.7109375" style="18" customWidth="1"/>
    <col min="10" max="10" width="6.140625" style="18" customWidth="1"/>
    <col min="11" max="11" width="6.421875" style="18" customWidth="1"/>
    <col min="12" max="12" width="5.8515625" style="18" customWidth="1"/>
    <col min="13" max="13" width="6.00390625" style="18" customWidth="1"/>
    <col min="14" max="14" width="6.57421875" style="18" customWidth="1"/>
    <col min="15" max="15" width="6.421875" style="18" customWidth="1"/>
    <col min="16" max="16" width="7.00390625" style="18" customWidth="1"/>
    <col min="17" max="17" width="6.7109375" style="18" customWidth="1"/>
    <col min="18" max="19" width="9.28125" style="18" bestFit="1" customWidth="1"/>
    <col min="20" max="21" width="9.140625" style="18" customWidth="1"/>
    <col min="22" max="16384" width="9.140625" style="19" customWidth="1"/>
  </cols>
  <sheetData>
    <row r="1" spans="2:21" ht="15">
      <c r="B1" s="64" t="s">
        <v>30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2:21" ht="15">
      <c r="B2" s="65" t="s">
        <v>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2:21" ht="15">
      <c r="B3" s="65" t="s">
        <v>42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2:21" ht="15">
      <c r="B4" s="1"/>
      <c r="C4" s="1"/>
      <c r="D4" s="16">
        <v>301</v>
      </c>
      <c r="E4" s="16">
        <v>301</v>
      </c>
      <c r="F4" s="16">
        <v>302</v>
      </c>
      <c r="G4" s="16">
        <v>302</v>
      </c>
      <c r="H4" s="2" t="s">
        <v>9</v>
      </c>
      <c r="I4" s="2" t="s">
        <v>9</v>
      </c>
      <c r="J4" s="2" t="s">
        <v>10</v>
      </c>
      <c r="K4" s="2" t="s">
        <v>10</v>
      </c>
      <c r="L4" s="2" t="s">
        <v>11</v>
      </c>
      <c r="M4" s="2" t="s">
        <v>11</v>
      </c>
      <c r="N4" s="2" t="s">
        <v>12</v>
      </c>
      <c r="O4" s="2" t="s">
        <v>12</v>
      </c>
      <c r="P4" s="2" t="s">
        <v>13</v>
      </c>
      <c r="Q4" s="2" t="s">
        <v>13</v>
      </c>
      <c r="R4" s="16"/>
      <c r="S4" s="16"/>
      <c r="T4" s="16"/>
      <c r="U4" s="16"/>
    </row>
    <row r="5" spans="2:21" ht="15">
      <c r="B5" s="3" t="s">
        <v>14</v>
      </c>
      <c r="C5" s="3" t="s">
        <v>43</v>
      </c>
      <c r="D5" s="4" t="s">
        <v>15</v>
      </c>
      <c r="E5" s="4" t="s">
        <v>15</v>
      </c>
      <c r="F5" s="4" t="s">
        <v>16</v>
      </c>
      <c r="G5" s="4" t="s">
        <v>16</v>
      </c>
      <c r="H5" s="4" t="s">
        <v>17</v>
      </c>
      <c r="I5" s="4" t="s">
        <v>17</v>
      </c>
      <c r="J5" s="4" t="s">
        <v>18</v>
      </c>
      <c r="K5" s="4" t="s">
        <v>18</v>
      </c>
      <c r="L5" s="4" t="s">
        <v>19</v>
      </c>
      <c r="M5" s="4" t="s">
        <v>19</v>
      </c>
      <c r="N5" s="4" t="s">
        <v>20</v>
      </c>
      <c r="O5" s="4" t="s">
        <v>20</v>
      </c>
      <c r="P5" s="4" t="s">
        <v>21</v>
      </c>
      <c r="Q5" s="4" t="s">
        <v>21</v>
      </c>
      <c r="R5" s="4" t="s">
        <v>22</v>
      </c>
      <c r="S5" s="4" t="s">
        <v>23</v>
      </c>
      <c r="T5" s="4" t="s">
        <v>24</v>
      </c>
      <c r="U5" s="4" t="s">
        <v>25</v>
      </c>
    </row>
    <row r="6" spans="1:21" ht="15">
      <c r="A6" s="18">
        <v>1</v>
      </c>
      <c r="B6" s="9">
        <v>1677992</v>
      </c>
      <c r="C6" s="26" t="s">
        <v>55</v>
      </c>
      <c r="D6" s="9">
        <v>90</v>
      </c>
      <c r="E6" s="9" t="s">
        <v>130</v>
      </c>
      <c r="F6" s="9"/>
      <c r="G6" s="9"/>
      <c r="H6" s="4">
        <v>96</v>
      </c>
      <c r="I6" s="4" t="s">
        <v>4</v>
      </c>
      <c r="J6" s="4"/>
      <c r="K6" s="4"/>
      <c r="L6" s="9">
        <v>95</v>
      </c>
      <c r="M6" s="9" t="s">
        <v>4</v>
      </c>
      <c r="N6" s="9">
        <v>96</v>
      </c>
      <c r="O6" s="9" t="s">
        <v>4</v>
      </c>
      <c r="P6" s="9">
        <v>96</v>
      </c>
      <c r="Q6" s="9" t="s">
        <v>4</v>
      </c>
      <c r="R6" s="4">
        <f>+D6+F6+H6+J6+L6+N6+P6</f>
        <v>473</v>
      </c>
      <c r="S6" s="4">
        <f>+(D6+F6+H6+J6+L6+N6+P6)*100/500</f>
        <v>94.6</v>
      </c>
      <c r="T6" s="4" t="s">
        <v>26</v>
      </c>
      <c r="U6" s="4" t="s">
        <v>27</v>
      </c>
    </row>
    <row r="7" spans="1:21" ht="15">
      <c r="A7" s="18">
        <f>+A6+1</f>
        <v>2</v>
      </c>
      <c r="B7" s="9">
        <v>1678012</v>
      </c>
      <c r="C7" s="26" t="s">
        <v>75</v>
      </c>
      <c r="D7" s="9">
        <v>88</v>
      </c>
      <c r="E7" s="9" t="s">
        <v>131</v>
      </c>
      <c r="F7" s="4"/>
      <c r="G7" s="4"/>
      <c r="H7" s="9">
        <v>90</v>
      </c>
      <c r="I7" s="9" t="s">
        <v>2</v>
      </c>
      <c r="J7" s="4"/>
      <c r="K7" s="4"/>
      <c r="L7" s="9">
        <v>95</v>
      </c>
      <c r="M7" s="9" t="s">
        <v>4</v>
      </c>
      <c r="N7" s="9">
        <v>95</v>
      </c>
      <c r="O7" s="9" t="s">
        <v>4</v>
      </c>
      <c r="P7" s="9">
        <v>97</v>
      </c>
      <c r="Q7" s="9" t="s">
        <v>4</v>
      </c>
      <c r="R7" s="4">
        <f>+D7+F7+H7+J7+L7+N7+P7</f>
        <v>465</v>
      </c>
      <c r="S7" s="4">
        <f>+(D7+F7+H7+J7+L7+N7+P7)*100/500</f>
        <v>93</v>
      </c>
      <c r="T7" s="4" t="s">
        <v>26</v>
      </c>
      <c r="U7" s="4" t="s">
        <v>27</v>
      </c>
    </row>
    <row r="8" spans="1:21" ht="15">
      <c r="A8" s="18">
        <f>+A7+1</f>
        <v>3</v>
      </c>
      <c r="B8" s="9">
        <v>1678018</v>
      </c>
      <c r="C8" s="26" t="s">
        <v>81</v>
      </c>
      <c r="D8" s="9">
        <v>91</v>
      </c>
      <c r="E8" s="9" t="s">
        <v>130</v>
      </c>
      <c r="F8" s="9">
        <v>95</v>
      </c>
      <c r="G8" s="9" t="s">
        <v>4</v>
      </c>
      <c r="H8" s="4"/>
      <c r="I8" s="4"/>
      <c r="J8" s="4"/>
      <c r="K8" s="4"/>
      <c r="L8" s="9">
        <v>93</v>
      </c>
      <c r="M8" s="9" t="s">
        <v>4</v>
      </c>
      <c r="N8" s="9">
        <v>93</v>
      </c>
      <c r="O8" s="9" t="s">
        <v>4</v>
      </c>
      <c r="P8" s="9">
        <v>93</v>
      </c>
      <c r="Q8" s="9" t="s">
        <v>4</v>
      </c>
      <c r="R8" s="4">
        <f>+D8+F8+H8+J8+L8+N8+P8</f>
        <v>465</v>
      </c>
      <c r="S8" s="4">
        <f>+(D8+F8+H8+J8+L8+N8+P8)*100/500</f>
        <v>93</v>
      </c>
      <c r="T8" s="4" t="s">
        <v>26</v>
      </c>
      <c r="U8" s="4" t="s">
        <v>27</v>
      </c>
    </row>
    <row r="9" spans="1:22" ht="15">
      <c r="A9" s="18">
        <v>4</v>
      </c>
      <c r="B9" s="9">
        <v>1678022</v>
      </c>
      <c r="C9" s="26" t="s">
        <v>85</v>
      </c>
      <c r="D9" s="9">
        <v>88</v>
      </c>
      <c r="E9" s="9" t="s">
        <v>131</v>
      </c>
      <c r="F9" s="9"/>
      <c r="G9" s="9"/>
      <c r="H9" s="4">
        <v>89</v>
      </c>
      <c r="I9" s="4" t="s">
        <v>1</v>
      </c>
      <c r="J9" s="4"/>
      <c r="K9" s="4"/>
      <c r="L9" s="9">
        <v>89</v>
      </c>
      <c r="M9" s="9" t="s">
        <v>2</v>
      </c>
      <c r="N9" s="9">
        <v>93</v>
      </c>
      <c r="O9" s="9" t="s">
        <v>4</v>
      </c>
      <c r="P9" s="9">
        <v>99</v>
      </c>
      <c r="Q9" s="9" t="s">
        <v>4</v>
      </c>
      <c r="R9" s="4">
        <f>+D9+F9+H9+J9+L9+N9+P9</f>
        <v>458</v>
      </c>
      <c r="S9" s="4">
        <f>+(D9+F9+H9+J9+L9+N9+P9)*100/500</f>
        <v>91.6</v>
      </c>
      <c r="T9" s="4" t="s">
        <v>26</v>
      </c>
      <c r="U9" s="4" t="s">
        <v>27</v>
      </c>
      <c r="V9" s="20"/>
    </row>
    <row r="10" spans="1:21" ht="15">
      <c r="A10" s="18">
        <f>+A9+1</f>
        <v>5</v>
      </c>
      <c r="B10" s="9">
        <v>1677984</v>
      </c>
      <c r="C10" s="26" t="s">
        <v>47</v>
      </c>
      <c r="D10" s="9">
        <v>76</v>
      </c>
      <c r="E10" s="9" t="s">
        <v>133</v>
      </c>
      <c r="F10" s="4"/>
      <c r="G10" s="4"/>
      <c r="H10" s="9">
        <v>95</v>
      </c>
      <c r="I10" s="9" t="s">
        <v>4</v>
      </c>
      <c r="J10" s="4">
        <v>95</v>
      </c>
      <c r="K10" s="4" t="s">
        <v>4</v>
      </c>
      <c r="L10" s="9"/>
      <c r="M10" s="9"/>
      <c r="N10" s="9">
        <v>94</v>
      </c>
      <c r="O10" s="9" t="s">
        <v>4</v>
      </c>
      <c r="P10" s="9">
        <v>95</v>
      </c>
      <c r="Q10" s="9" t="s">
        <v>4</v>
      </c>
      <c r="R10" s="4">
        <f>+D10+F10+H10+J10+L10+N10+P10</f>
        <v>455</v>
      </c>
      <c r="S10" s="4">
        <f>+(D10+F10+H10+J10+L10+N10+P10)*100/500</f>
        <v>91</v>
      </c>
      <c r="T10" s="4" t="s">
        <v>26</v>
      </c>
      <c r="U10" s="4" t="s">
        <v>27</v>
      </c>
    </row>
    <row r="11" spans="1:22" ht="15">
      <c r="A11" s="18">
        <f aca="true" t="shared" si="0" ref="A11:A48">+A10+1</f>
        <v>6</v>
      </c>
      <c r="B11" s="9">
        <v>1678001</v>
      </c>
      <c r="C11" s="26" t="s">
        <v>64</v>
      </c>
      <c r="D11" s="9">
        <v>83</v>
      </c>
      <c r="E11" s="9" t="s">
        <v>131</v>
      </c>
      <c r="F11" s="9">
        <v>85</v>
      </c>
      <c r="G11" s="9" t="s">
        <v>2</v>
      </c>
      <c r="H11" s="4"/>
      <c r="I11" s="4"/>
      <c r="J11" s="9"/>
      <c r="K11" s="9"/>
      <c r="L11" s="4">
        <v>92</v>
      </c>
      <c r="M11" s="4" t="s">
        <v>4</v>
      </c>
      <c r="N11" s="9">
        <v>92</v>
      </c>
      <c r="O11" s="9" t="s">
        <v>4</v>
      </c>
      <c r="P11" s="9">
        <v>95</v>
      </c>
      <c r="Q11" s="9" t="s">
        <v>4</v>
      </c>
      <c r="R11" s="4">
        <f>+D11+F11+H11+J11+L11+N11+P11</f>
        <v>447</v>
      </c>
      <c r="S11" s="4">
        <f>+(D11+F11+H11+J11+L11+N11+P11)*100/500</f>
        <v>89.4</v>
      </c>
      <c r="T11" s="4" t="s">
        <v>26</v>
      </c>
      <c r="U11" s="4" t="s">
        <v>27</v>
      </c>
      <c r="V11" s="20"/>
    </row>
    <row r="12" spans="1:22" ht="15">
      <c r="A12" s="18">
        <f t="shared" si="0"/>
        <v>7</v>
      </c>
      <c r="B12" s="9">
        <v>1677988</v>
      </c>
      <c r="C12" s="26" t="s">
        <v>51</v>
      </c>
      <c r="D12" s="9">
        <v>89</v>
      </c>
      <c r="E12" s="9" t="s">
        <v>131</v>
      </c>
      <c r="F12" s="9">
        <v>96</v>
      </c>
      <c r="G12" s="9" t="s">
        <v>4</v>
      </c>
      <c r="H12" s="4"/>
      <c r="I12" s="4"/>
      <c r="J12" s="9"/>
      <c r="K12" s="9"/>
      <c r="L12" s="4">
        <v>74</v>
      </c>
      <c r="M12" s="4" t="s">
        <v>1</v>
      </c>
      <c r="N12" s="9">
        <v>94</v>
      </c>
      <c r="O12" s="9" t="s">
        <v>4</v>
      </c>
      <c r="P12" s="9">
        <v>87</v>
      </c>
      <c r="Q12" s="9" t="s">
        <v>2</v>
      </c>
      <c r="R12" s="4">
        <f>+D12+F12+H12+J12+L12+N12+P12</f>
        <v>440</v>
      </c>
      <c r="S12" s="4">
        <f>+(D12+F12+H12+J12+L12+N12+P12)*100/500</f>
        <v>88</v>
      </c>
      <c r="T12" s="4" t="s">
        <v>26</v>
      </c>
      <c r="U12" s="4" t="s">
        <v>27</v>
      </c>
      <c r="V12" s="20"/>
    </row>
    <row r="13" spans="1:22" ht="15">
      <c r="A13" s="18">
        <f t="shared" si="0"/>
        <v>8</v>
      </c>
      <c r="B13" s="9">
        <v>1677985</v>
      </c>
      <c r="C13" s="26" t="s">
        <v>48</v>
      </c>
      <c r="D13" s="9">
        <v>91</v>
      </c>
      <c r="E13" s="9" t="s">
        <v>130</v>
      </c>
      <c r="F13" s="4">
        <v>87</v>
      </c>
      <c r="G13" s="4" t="s">
        <v>2</v>
      </c>
      <c r="H13" s="9"/>
      <c r="I13" s="9"/>
      <c r="J13" s="4"/>
      <c r="K13" s="4"/>
      <c r="L13" s="9">
        <v>73</v>
      </c>
      <c r="M13" s="9" t="s">
        <v>1</v>
      </c>
      <c r="N13" s="9">
        <v>93</v>
      </c>
      <c r="O13" s="9" t="s">
        <v>4</v>
      </c>
      <c r="P13" s="9">
        <v>93</v>
      </c>
      <c r="Q13" s="9" t="s">
        <v>4</v>
      </c>
      <c r="R13" s="4">
        <f>+D13+F13+H13+J13+L13+N13+P13</f>
        <v>437</v>
      </c>
      <c r="S13" s="4">
        <f>+(D13+F13+H13+J13+L13+N13+P13)*100/500</f>
        <v>87.4</v>
      </c>
      <c r="T13" s="4" t="s">
        <v>26</v>
      </c>
      <c r="U13" s="4" t="s">
        <v>27</v>
      </c>
      <c r="V13" s="20"/>
    </row>
    <row r="14" spans="1:22" ht="15">
      <c r="A14" s="18">
        <f t="shared" si="0"/>
        <v>9</v>
      </c>
      <c r="B14" s="9">
        <v>1678000</v>
      </c>
      <c r="C14" s="26" t="s">
        <v>63</v>
      </c>
      <c r="D14" s="9">
        <v>91</v>
      </c>
      <c r="E14" s="9" t="s">
        <v>130</v>
      </c>
      <c r="F14" s="4"/>
      <c r="G14" s="4"/>
      <c r="H14" s="9">
        <v>79</v>
      </c>
      <c r="I14" s="9" t="s">
        <v>3</v>
      </c>
      <c r="J14" s="4"/>
      <c r="K14" s="4"/>
      <c r="L14" s="9">
        <v>83</v>
      </c>
      <c r="M14" s="9" t="s">
        <v>2</v>
      </c>
      <c r="N14" s="9">
        <v>75</v>
      </c>
      <c r="O14" s="9" t="s">
        <v>3</v>
      </c>
      <c r="P14" s="9">
        <v>94</v>
      </c>
      <c r="Q14" s="9" t="s">
        <v>4</v>
      </c>
      <c r="R14" s="4">
        <f>+D14+F14+H14+J14+L14+N14+P14</f>
        <v>422</v>
      </c>
      <c r="S14" s="4">
        <f>+(D14+F14+H14+J14+L14+N14+P14)*100/500</f>
        <v>84.4</v>
      </c>
      <c r="T14" s="4" t="s">
        <v>26</v>
      </c>
      <c r="U14" s="4" t="s">
        <v>27</v>
      </c>
      <c r="V14" s="20"/>
    </row>
    <row r="15" spans="1:22" ht="15">
      <c r="A15" s="18">
        <f t="shared" si="0"/>
        <v>10</v>
      </c>
      <c r="B15" s="9">
        <v>1677998</v>
      </c>
      <c r="C15" s="26" t="s">
        <v>61</v>
      </c>
      <c r="D15" s="9">
        <v>80</v>
      </c>
      <c r="E15" s="9" t="s">
        <v>132</v>
      </c>
      <c r="F15" s="4">
        <v>89</v>
      </c>
      <c r="G15" s="4" t="s">
        <v>4</v>
      </c>
      <c r="H15" s="9"/>
      <c r="I15" s="9"/>
      <c r="J15" s="4"/>
      <c r="K15" s="4"/>
      <c r="L15" s="9">
        <v>78</v>
      </c>
      <c r="M15" s="9" t="s">
        <v>1</v>
      </c>
      <c r="N15" s="9">
        <v>86</v>
      </c>
      <c r="O15" s="9" t="s">
        <v>2</v>
      </c>
      <c r="P15" s="9">
        <v>88</v>
      </c>
      <c r="Q15" s="9" t="s">
        <v>2</v>
      </c>
      <c r="R15" s="4">
        <f>+D15+F15+H15+J15+L15+N15+P15</f>
        <v>421</v>
      </c>
      <c r="S15" s="4">
        <f>+(D15+F15+H15+J15+L15+N15+P15)*100/500</f>
        <v>84.2</v>
      </c>
      <c r="T15" s="4" t="s">
        <v>26</v>
      </c>
      <c r="U15" s="4" t="s">
        <v>27</v>
      </c>
      <c r="V15" s="20"/>
    </row>
    <row r="16" spans="1:22" ht="15">
      <c r="A16" s="18">
        <f t="shared" si="0"/>
        <v>11</v>
      </c>
      <c r="B16" s="9">
        <v>1677991</v>
      </c>
      <c r="C16" s="26" t="s">
        <v>54</v>
      </c>
      <c r="D16" s="9">
        <v>71</v>
      </c>
      <c r="E16" s="9" t="s">
        <v>133</v>
      </c>
      <c r="F16" s="9">
        <v>84</v>
      </c>
      <c r="G16" s="9" t="s">
        <v>2</v>
      </c>
      <c r="H16" s="4"/>
      <c r="I16" s="4"/>
      <c r="J16" s="4"/>
      <c r="K16" s="4"/>
      <c r="L16" s="9">
        <v>87</v>
      </c>
      <c r="M16" s="9" t="s">
        <v>2</v>
      </c>
      <c r="N16" s="9">
        <v>91</v>
      </c>
      <c r="O16" s="9" t="s">
        <v>4</v>
      </c>
      <c r="P16" s="9">
        <v>85</v>
      </c>
      <c r="Q16" s="9" t="s">
        <v>2</v>
      </c>
      <c r="R16" s="4">
        <f>+D16+F16+H16+J16+L16+N16+P16</f>
        <v>418</v>
      </c>
      <c r="S16" s="4">
        <f>+(D16+F16+H16+J16+L16+N16+P16)*100/500</f>
        <v>83.6</v>
      </c>
      <c r="T16" s="4" t="s">
        <v>26</v>
      </c>
      <c r="U16" s="4" t="s">
        <v>27</v>
      </c>
      <c r="V16" s="20"/>
    </row>
    <row r="17" spans="1:21" ht="15">
      <c r="A17" s="18">
        <f t="shared" si="0"/>
        <v>12</v>
      </c>
      <c r="B17" s="9">
        <v>1678006</v>
      </c>
      <c r="C17" s="26" t="s">
        <v>69</v>
      </c>
      <c r="D17" s="9">
        <v>81</v>
      </c>
      <c r="E17" s="9" t="s">
        <v>132</v>
      </c>
      <c r="F17" s="4">
        <v>90</v>
      </c>
      <c r="G17" s="4" t="s">
        <v>4</v>
      </c>
      <c r="H17" s="9"/>
      <c r="I17" s="9"/>
      <c r="J17" s="4">
        <v>90</v>
      </c>
      <c r="K17" s="4" t="s">
        <v>2</v>
      </c>
      <c r="L17" s="9"/>
      <c r="M17" s="9"/>
      <c r="N17" s="9">
        <v>69</v>
      </c>
      <c r="O17" s="9" t="s">
        <v>0</v>
      </c>
      <c r="P17" s="9">
        <v>83</v>
      </c>
      <c r="Q17" s="9" t="s">
        <v>2</v>
      </c>
      <c r="R17" s="4">
        <f>+D17+F17+H17+J17+L17+N17+P17</f>
        <v>413</v>
      </c>
      <c r="S17" s="4">
        <f>+(D17+F17+H17+J17+L17+N17+P17)*100/500</f>
        <v>82.6</v>
      </c>
      <c r="T17" s="4" t="s">
        <v>26</v>
      </c>
      <c r="U17" s="4" t="s">
        <v>27</v>
      </c>
    </row>
    <row r="18" spans="1:22" ht="15">
      <c r="A18" s="18">
        <f t="shared" si="0"/>
        <v>13</v>
      </c>
      <c r="B18" s="9">
        <v>1678020</v>
      </c>
      <c r="C18" s="26" t="s">
        <v>83</v>
      </c>
      <c r="D18" s="9">
        <v>83</v>
      </c>
      <c r="E18" s="9" t="s">
        <v>131</v>
      </c>
      <c r="F18" s="4">
        <v>70</v>
      </c>
      <c r="G18" s="4" t="s">
        <v>0</v>
      </c>
      <c r="H18" s="9"/>
      <c r="I18" s="9"/>
      <c r="J18" s="4"/>
      <c r="K18" s="4"/>
      <c r="L18" s="9">
        <v>81</v>
      </c>
      <c r="M18" s="9" t="s">
        <v>2</v>
      </c>
      <c r="N18" s="9">
        <v>83</v>
      </c>
      <c r="O18" s="9" t="s">
        <v>2</v>
      </c>
      <c r="P18" s="9">
        <v>95</v>
      </c>
      <c r="Q18" s="9" t="s">
        <v>4</v>
      </c>
      <c r="R18" s="4">
        <f>+D18+F18+H18+J18+L18+N18+P18</f>
        <v>412</v>
      </c>
      <c r="S18" s="4">
        <f>+(D18+F18+H18+J18+L18+N18+P18)*100/500</f>
        <v>82.4</v>
      </c>
      <c r="T18" s="4" t="s">
        <v>26</v>
      </c>
      <c r="U18" s="4" t="s">
        <v>27</v>
      </c>
      <c r="V18" s="20"/>
    </row>
    <row r="19" spans="1:22" ht="15">
      <c r="A19" s="18">
        <f t="shared" si="0"/>
        <v>14</v>
      </c>
      <c r="B19" s="9">
        <v>1677994</v>
      </c>
      <c r="C19" s="26" t="s">
        <v>57</v>
      </c>
      <c r="D19" s="9">
        <v>76</v>
      </c>
      <c r="E19" s="9" t="s">
        <v>133</v>
      </c>
      <c r="F19" s="9"/>
      <c r="G19" s="9"/>
      <c r="H19" s="4">
        <v>84</v>
      </c>
      <c r="I19" s="4" t="s">
        <v>3</v>
      </c>
      <c r="J19" s="4"/>
      <c r="K19" s="4"/>
      <c r="L19" s="9">
        <v>81</v>
      </c>
      <c r="M19" s="9" t="s">
        <v>2</v>
      </c>
      <c r="N19" s="9">
        <v>83</v>
      </c>
      <c r="O19" s="9" t="s">
        <v>2</v>
      </c>
      <c r="P19" s="9">
        <v>88</v>
      </c>
      <c r="Q19" s="9" t="s">
        <v>2</v>
      </c>
      <c r="R19" s="4">
        <f>+D19+F19+H19+J19+L19+N19+P19</f>
        <v>412</v>
      </c>
      <c r="S19" s="4">
        <f>+(D19+F19+H19+J19+L19+N19+P19)*100/500</f>
        <v>82.4</v>
      </c>
      <c r="T19" s="4" t="s">
        <v>26</v>
      </c>
      <c r="U19" s="4" t="s">
        <v>27</v>
      </c>
      <c r="V19" s="20"/>
    </row>
    <row r="20" spans="1:22" ht="15">
      <c r="A20" s="18">
        <f t="shared" si="0"/>
        <v>15</v>
      </c>
      <c r="B20" s="9">
        <v>1678004</v>
      </c>
      <c r="C20" s="26" t="s">
        <v>67</v>
      </c>
      <c r="D20" s="9">
        <v>87</v>
      </c>
      <c r="E20" s="9" t="s">
        <v>131</v>
      </c>
      <c r="F20" s="9"/>
      <c r="G20" s="9"/>
      <c r="H20" s="4">
        <v>90</v>
      </c>
      <c r="I20" s="4" t="s">
        <v>2</v>
      </c>
      <c r="J20" s="4"/>
      <c r="K20" s="4"/>
      <c r="L20" s="9">
        <v>51</v>
      </c>
      <c r="M20" s="9" t="s">
        <v>0</v>
      </c>
      <c r="N20" s="9">
        <v>89</v>
      </c>
      <c r="O20" s="9" t="s">
        <v>2</v>
      </c>
      <c r="P20" s="9">
        <v>89</v>
      </c>
      <c r="Q20" s="9" t="s">
        <v>2</v>
      </c>
      <c r="R20" s="4">
        <f>+D20+F20+H20+J20+L20+N20+P20</f>
        <v>406</v>
      </c>
      <c r="S20" s="4">
        <f>+(D20+F20+H20+J20+L20+N20+P20)*100/500</f>
        <v>81.2</v>
      </c>
      <c r="T20" s="4" t="s">
        <v>26</v>
      </c>
      <c r="U20" s="4" t="s">
        <v>27</v>
      </c>
      <c r="V20" s="20"/>
    </row>
    <row r="21" spans="1:21" ht="15">
      <c r="A21" s="18">
        <f t="shared" si="0"/>
        <v>16</v>
      </c>
      <c r="B21" s="9">
        <v>1677986</v>
      </c>
      <c r="C21" s="26" t="s">
        <v>49</v>
      </c>
      <c r="D21" s="9">
        <v>75</v>
      </c>
      <c r="E21" s="9" t="s">
        <v>133</v>
      </c>
      <c r="F21" s="9">
        <v>83</v>
      </c>
      <c r="G21" s="9" t="s">
        <v>2</v>
      </c>
      <c r="H21" s="4"/>
      <c r="I21" s="4"/>
      <c r="J21" s="4"/>
      <c r="K21" s="4"/>
      <c r="L21" s="9">
        <v>78</v>
      </c>
      <c r="M21" s="9" t="s">
        <v>1</v>
      </c>
      <c r="N21" s="9">
        <v>73</v>
      </c>
      <c r="O21" s="9" t="s">
        <v>3</v>
      </c>
      <c r="P21" s="9">
        <v>92</v>
      </c>
      <c r="Q21" s="9" t="s">
        <v>4</v>
      </c>
      <c r="R21" s="4">
        <f>+D21+F21+H21+J21+L21+N21+P21</f>
        <v>401</v>
      </c>
      <c r="S21" s="4">
        <f>+(D21+F21+H21+J21+L21+N21+P21)*100/500</f>
        <v>80.2</v>
      </c>
      <c r="T21" s="4" t="s">
        <v>26</v>
      </c>
      <c r="U21" s="4" t="s">
        <v>27</v>
      </c>
    </row>
    <row r="22" spans="1:21" ht="15">
      <c r="A22" s="18">
        <f t="shared" si="0"/>
        <v>17</v>
      </c>
      <c r="B22" s="9">
        <v>1678007</v>
      </c>
      <c r="C22" s="26" t="s">
        <v>70</v>
      </c>
      <c r="D22" s="9">
        <v>83</v>
      </c>
      <c r="E22" s="9" t="s">
        <v>131</v>
      </c>
      <c r="F22" s="9">
        <v>76</v>
      </c>
      <c r="G22" s="9" t="s">
        <v>3</v>
      </c>
      <c r="H22" s="4"/>
      <c r="I22" s="4"/>
      <c r="J22" s="4"/>
      <c r="K22" s="4"/>
      <c r="L22" s="9">
        <v>64</v>
      </c>
      <c r="M22" s="9" t="s">
        <v>3</v>
      </c>
      <c r="N22" s="9">
        <v>84</v>
      </c>
      <c r="O22" s="9" t="s">
        <v>2</v>
      </c>
      <c r="P22" s="9">
        <v>93</v>
      </c>
      <c r="Q22" s="9" t="s">
        <v>4</v>
      </c>
      <c r="R22" s="4">
        <f>+D22+F22+H22+J22+L22+N22+P22</f>
        <v>400</v>
      </c>
      <c r="S22" s="4">
        <f>+(D22+F22+H22+J22+L22+N22+P22)*100/500</f>
        <v>80</v>
      </c>
      <c r="T22" s="4" t="s">
        <v>26</v>
      </c>
      <c r="U22" s="4" t="s">
        <v>27</v>
      </c>
    </row>
    <row r="23" spans="1:21" ht="15">
      <c r="A23" s="18">
        <f t="shared" si="0"/>
        <v>18</v>
      </c>
      <c r="B23" s="9">
        <v>1678011</v>
      </c>
      <c r="C23" s="26" t="s">
        <v>74</v>
      </c>
      <c r="D23" s="9">
        <v>92</v>
      </c>
      <c r="E23" s="9" t="s">
        <v>130</v>
      </c>
      <c r="F23" s="9"/>
      <c r="G23" s="9"/>
      <c r="H23" s="4">
        <v>84</v>
      </c>
      <c r="I23" s="4" t="s">
        <v>3</v>
      </c>
      <c r="J23" s="4"/>
      <c r="K23" s="4"/>
      <c r="L23" s="9">
        <v>63</v>
      </c>
      <c r="M23" s="9" t="s">
        <v>3</v>
      </c>
      <c r="N23" s="9">
        <v>76</v>
      </c>
      <c r="O23" s="9" t="s">
        <v>1</v>
      </c>
      <c r="P23" s="9">
        <v>83</v>
      </c>
      <c r="Q23" s="9" t="s">
        <v>2</v>
      </c>
      <c r="R23" s="4">
        <f>+D23+F23+H23+J23+L23+N23+P23</f>
        <v>398</v>
      </c>
      <c r="S23" s="4">
        <f>+(D23+F23+H23+J23+L23+N23+P23)*100/500</f>
        <v>79.6</v>
      </c>
      <c r="T23" s="4" t="s">
        <v>26</v>
      </c>
      <c r="U23" s="4" t="s">
        <v>27</v>
      </c>
    </row>
    <row r="24" spans="1:21" ht="15">
      <c r="A24" s="18">
        <f t="shared" si="0"/>
        <v>19</v>
      </c>
      <c r="B24" s="9">
        <v>1677995</v>
      </c>
      <c r="C24" s="26" t="s">
        <v>58</v>
      </c>
      <c r="D24" s="9">
        <v>78</v>
      </c>
      <c r="E24" s="9" t="s">
        <v>132</v>
      </c>
      <c r="F24" s="9"/>
      <c r="G24" s="9"/>
      <c r="H24" s="4">
        <v>78</v>
      </c>
      <c r="I24" s="4" t="s">
        <v>0</v>
      </c>
      <c r="J24" s="4"/>
      <c r="K24" s="4"/>
      <c r="L24" s="9">
        <v>77</v>
      </c>
      <c r="M24" s="9" t="s">
        <v>1</v>
      </c>
      <c r="N24" s="9">
        <v>69</v>
      </c>
      <c r="O24" s="9" t="s">
        <v>0</v>
      </c>
      <c r="P24" s="9">
        <v>94</v>
      </c>
      <c r="Q24" s="9" t="s">
        <v>4</v>
      </c>
      <c r="R24" s="4">
        <f>+D24+F24+H24+J24+L24+N24+P24</f>
        <v>396</v>
      </c>
      <c r="S24" s="4">
        <f>+(D24+F24+H24+J24+L24+N24+P24)*100/500</f>
        <v>79.2</v>
      </c>
      <c r="T24" s="4" t="s">
        <v>26</v>
      </c>
      <c r="U24" s="4" t="s">
        <v>27</v>
      </c>
    </row>
    <row r="25" spans="1:21" ht="15">
      <c r="A25" s="18">
        <f t="shared" si="0"/>
        <v>20</v>
      </c>
      <c r="B25" s="9">
        <v>1677982</v>
      </c>
      <c r="C25" s="26" t="s">
        <v>45</v>
      </c>
      <c r="D25" s="9">
        <v>81</v>
      </c>
      <c r="E25" s="9" t="s">
        <v>132</v>
      </c>
      <c r="F25" s="9"/>
      <c r="G25" s="9"/>
      <c r="H25" s="4">
        <v>83</v>
      </c>
      <c r="I25" s="4" t="s">
        <v>3</v>
      </c>
      <c r="J25" s="4"/>
      <c r="K25" s="4"/>
      <c r="L25" s="9">
        <v>67</v>
      </c>
      <c r="M25" s="9" t="s">
        <v>3</v>
      </c>
      <c r="N25" s="9">
        <v>75</v>
      </c>
      <c r="O25" s="9" t="s">
        <v>3</v>
      </c>
      <c r="P25" s="9">
        <v>88</v>
      </c>
      <c r="Q25" s="9" t="s">
        <v>2</v>
      </c>
      <c r="R25" s="4">
        <f>+D25+F25+H25+J25+L25+N25+P25</f>
        <v>394</v>
      </c>
      <c r="S25" s="4">
        <f>+(D25+F25+H25+J25+L25+N25+P25)*100/500</f>
        <v>78.8</v>
      </c>
      <c r="T25" s="4" t="s">
        <v>26</v>
      </c>
      <c r="U25" s="4" t="s">
        <v>27</v>
      </c>
    </row>
    <row r="26" spans="1:21" ht="15">
      <c r="A26" s="18">
        <f t="shared" si="0"/>
        <v>21</v>
      </c>
      <c r="B26" s="9">
        <v>1677983</v>
      </c>
      <c r="C26" s="26" t="s">
        <v>46</v>
      </c>
      <c r="D26" s="9">
        <v>78</v>
      </c>
      <c r="E26" s="9" t="s">
        <v>132</v>
      </c>
      <c r="F26" s="9">
        <v>80</v>
      </c>
      <c r="G26" s="9" t="s">
        <v>1</v>
      </c>
      <c r="H26" s="4"/>
      <c r="I26" s="4"/>
      <c r="J26" s="4"/>
      <c r="K26" s="4"/>
      <c r="L26" s="9">
        <v>81</v>
      </c>
      <c r="M26" s="9" t="s">
        <v>2</v>
      </c>
      <c r="N26" s="9">
        <v>67</v>
      </c>
      <c r="O26" s="9" t="s">
        <v>0</v>
      </c>
      <c r="P26" s="9">
        <v>88</v>
      </c>
      <c r="Q26" s="9" t="s">
        <v>2</v>
      </c>
      <c r="R26" s="4">
        <f>+D26+F26+H26+J26+L26+N26+P26</f>
        <v>394</v>
      </c>
      <c r="S26" s="4">
        <f>+(D26+F26+H26+J26+L26+N26+P26)*100/500</f>
        <v>78.8</v>
      </c>
      <c r="T26" s="4" t="s">
        <v>26</v>
      </c>
      <c r="U26" s="4" t="s">
        <v>27</v>
      </c>
    </row>
    <row r="27" spans="1:21" ht="15">
      <c r="A27" s="18">
        <f t="shared" si="0"/>
        <v>22</v>
      </c>
      <c r="B27" s="9">
        <v>1678016</v>
      </c>
      <c r="C27" s="26" t="s">
        <v>79</v>
      </c>
      <c r="D27" s="9">
        <v>80</v>
      </c>
      <c r="E27" s="9" t="s">
        <v>132</v>
      </c>
      <c r="F27" s="9">
        <v>78</v>
      </c>
      <c r="G27" s="9" t="s">
        <v>1</v>
      </c>
      <c r="H27" s="4"/>
      <c r="I27" s="4"/>
      <c r="J27" s="4"/>
      <c r="K27" s="4"/>
      <c r="L27" s="9">
        <v>61</v>
      </c>
      <c r="M27" s="9" t="s">
        <v>3</v>
      </c>
      <c r="N27" s="9">
        <v>78</v>
      </c>
      <c r="O27" s="9" t="s">
        <v>1</v>
      </c>
      <c r="P27" s="9">
        <v>92</v>
      </c>
      <c r="Q27" s="9" t="s">
        <v>4</v>
      </c>
      <c r="R27" s="4">
        <f>+D27+F27+H27+J27+L27+N27+P27</f>
        <v>389</v>
      </c>
      <c r="S27" s="4">
        <f>+(D27+F27+H27+J27+L27+N27+P27)*100/500</f>
        <v>77.8</v>
      </c>
      <c r="T27" s="4" t="s">
        <v>26</v>
      </c>
      <c r="U27" s="4" t="s">
        <v>27</v>
      </c>
    </row>
    <row r="28" spans="1:21" ht="15">
      <c r="A28" s="18">
        <f>+A27+1</f>
        <v>23</v>
      </c>
      <c r="B28" s="9">
        <v>1677997</v>
      </c>
      <c r="C28" s="26" t="s">
        <v>60</v>
      </c>
      <c r="D28" s="9">
        <v>76</v>
      </c>
      <c r="E28" s="9" t="s">
        <v>133</v>
      </c>
      <c r="F28" s="4">
        <v>84</v>
      </c>
      <c r="G28" s="4" t="s">
        <v>2</v>
      </c>
      <c r="H28" s="9"/>
      <c r="I28" s="9"/>
      <c r="J28" s="4"/>
      <c r="K28" s="4"/>
      <c r="L28" s="9">
        <v>76</v>
      </c>
      <c r="M28" s="9" t="s">
        <v>1</v>
      </c>
      <c r="N28" s="9">
        <v>71</v>
      </c>
      <c r="O28" s="9" t="s">
        <v>3</v>
      </c>
      <c r="P28" s="9">
        <v>74</v>
      </c>
      <c r="Q28" s="9" t="s">
        <v>3</v>
      </c>
      <c r="R28" s="4">
        <f>+D28+F28+H28+J28+L28+N28+P28</f>
        <v>381</v>
      </c>
      <c r="S28" s="4">
        <f>+(D28+F28+H28+J28+L28+N28+P28)*100/500</f>
        <v>76.2</v>
      </c>
      <c r="T28" s="4" t="s">
        <v>26</v>
      </c>
      <c r="U28" s="4" t="s">
        <v>27</v>
      </c>
    </row>
    <row r="29" spans="1:21" ht="15">
      <c r="A29" s="18">
        <f t="shared" si="0"/>
        <v>24</v>
      </c>
      <c r="B29" s="9">
        <v>1677987</v>
      </c>
      <c r="C29" s="26" t="s">
        <v>50</v>
      </c>
      <c r="D29" s="9">
        <v>76</v>
      </c>
      <c r="E29" s="9" t="s">
        <v>133</v>
      </c>
      <c r="F29" s="9"/>
      <c r="G29" s="9"/>
      <c r="H29" s="4">
        <v>80</v>
      </c>
      <c r="I29" s="4" t="s">
        <v>3</v>
      </c>
      <c r="J29" s="4"/>
      <c r="K29" s="4"/>
      <c r="L29" s="9">
        <v>79</v>
      </c>
      <c r="M29" s="9" t="s">
        <v>2</v>
      </c>
      <c r="N29" s="9">
        <v>64</v>
      </c>
      <c r="O29" s="9" t="s">
        <v>0</v>
      </c>
      <c r="P29" s="9">
        <v>76</v>
      </c>
      <c r="Q29" s="9" t="s">
        <v>1</v>
      </c>
      <c r="R29" s="4">
        <f>+D29+F29+H29+J29+L29+N29+P29</f>
        <v>375</v>
      </c>
      <c r="S29" s="4">
        <f>+(D29+F29+H29+J29+L29+N29+P29)*100/500</f>
        <v>75</v>
      </c>
      <c r="T29" s="4" t="s">
        <v>26</v>
      </c>
      <c r="U29" s="4" t="s">
        <v>27</v>
      </c>
    </row>
    <row r="30" spans="1:21" ht="15">
      <c r="A30" s="18">
        <f t="shared" si="0"/>
        <v>25</v>
      </c>
      <c r="B30" s="9">
        <v>1678014</v>
      </c>
      <c r="C30" s="26" t="s">
        <v>77</v>
      </c>
      <c r="D30" s="9">
        <v>87</v>
      </c>
      <c r="E30" s="9" t="s">
        <v>131</v>
      </c>
      <c r="F30" s="9"/>
      <c r="G30" s="9"/>
      <c r="H30" s="4">
        <v>72</v>
      </c>
      <c r="I30" s="4" t="s">
        <v>5</v>
      </c>
      <c r="J30" s="4"/>
      <c r="K30" s="4"/>
      <c r="L30" s="9">
        <v>56</v>
      </c>
      <c r="M30" s="9" t="s">
        <v>0</v>
      </c>
      <c r="N30" s="9">
        <v>79</v>
      </c>
      <c r="O30" s="9" t="s">
        <v>1</v>
      </c>
      <c r="P30" s="9">
        <v>80</v>
      </c>
      <c r="Q30" s="9" t="s">
        <v>1</v>
      </c>
      <c r="R30" s="4">
        <f>+D30+F30+H30+J30+L30+N30+P30</f>
        <v>374</v>
      </c>
      <c r="S30" s="4">
        <f>+(D30+F30+H30+J30+L30+N30+P30)*100/500</f>
        <v>74.8</v>
      </c>
      <c r="T30" s="4" t="s">
        <v>26</v>
      </c>
      <c r="U30" s="4" t="s">
        <v>27</v>
      </c>
    </row>
    <row r="31" spans="1:21" ht="15">
      <c r="A31" s="18">
        <f t="shared" si="0"/>
        <v>26</v>
      </c>
      <c r="B31" s="9">
        <v>1678017</v>
      </c>
      <c r="C31" s="26" t="s">
        <v>80</v>
      </c>
      <c r="D31" s="9">
        <v>83</v>
      </c>
      <c r="E31" s="9" t="s">
        <v>131</v>
      </c>
      <c r="F31" s="4">
        <v>84</v>
      </c>
      <c r="G31" s="4" t="s">
        <v>2</v>
      </c>
      <c r="H31" s="9"/>
      <c r="I31" s="9"/>
      <c r="J31" s="4"/>
      <c r="K31" s="4"/>
      <c r="L31" s="9">
        <v>50</v>
      </c>
      <c r="M31" s="9" t="s">
        <v>0</v>
      </c>
      <c r="N31" s="9">
        <v>71</v>
      </c>
      <c r="O31" s="9" t="s">
        <v>3</v>
      </c>
      <c r="P31" s="9">
        <v>83</v>
      </c>
      <c r="Q31" s="9" t="s">
        <v>2</v>
      </c>
      <c r="R31" s="4">
        <f>+D31+F31+H31+J31+L31+N31+P31</f>
        <v>371</v>
      </c>
      <c r="S31" s="4">
        <f>+(D31+F31+H31+J31+L31+N31+P31)*100/500</f>
        <v>74.2</v>
      </c>
      <c r="T31" s="4" t="s">
        <v>26</v>
      </c>
      <c r="U31" s="4" t="s">
        <v>27</v>
      </c>
    </row>
    <row r="32" spans="1:21" ht="15">
      <c r="A32" s="18">
        <f t="shared" si="0"/>
        <v>27</v>
      </c>
      <c r="B32" s="9">
        <v>1677996</v>
      </c>
      <c r="C32" s="26" t="s">
        <v>59</v>
      </c>
      <c r="D32" s="9">
        <v>72</v>
      </c>
      <c r="E32" s="9" t="s">
        <v>133</v>
      </c>
      <c r="F32" s="9"/>
      <c r="G32" s="9"/>
      <c r="H32" s="4">
        <v>83</v>
      </c>
      <c r="I32" s="4" t="s">
        <v>3</v>
      </c>
      <c r="J32" s="4"/>
      <c r="K32" s="4"/>
      <c r="L32" s="9">
        <v>62</v>
      </c>
      <c r="M32" s="9" t="s">
        <v>3</v>
      </c>
      <c r="N32" s="9">
        <v>83</v>
      </c>
      <c r="O32" s="9" t="s">
        <v>2</v>
      </c>
      <c r="P32" s="9">
        <v>67</v>
      </c>
      <c r="Q32" s="9" t="s">
        <v>0</v>
      </c>
      <c r="R32" s="4">
        <f>+D32+F32+H32+J32+L32+N32+P32</f>
        <v>367</v>
      </c>
      <c r="S32" s="4">
        <f>+(D32+F32+H32+J32+L32+N32+P32)*100/500</f>
        <v>73.4</v>
      </c>
      <c r="T32" s="4" t="s">
        <v>26</v>
      </c>
      <c r="U32" s="4" t="s">
        <v>27</v>
      </c>
    </row>
    <row r="33" spans="1:21" ht="15">
      <c r="A33" s="18">
        <f t="shared" si="0"/>
        <v>28</v>
      </c>
      <c r="B33" s="9">
        <v>1678008</v>
      </c>
      <c r="C33" s="26" t="s">
        <v>71</v>
      </c>
      <c r="D33" s="9">
        <v>62</v>
      </c>
      <c r="E33" s="9" t="s">
        <v>135</v>
      </c>
      <c r="F33" s="4">
        <v>77</v>
      </c>
      <c r="G33" s="4" t="s">
        <v>1</v>
      </c>
      <c r="H33" s="9"/>
      <c r="I33" s="9"/>
      <c r="J33" s="4"/>
      <c r="K33" s="4"/>
      <c r="L33" s="9">
        <v>61</v>
      </c>
      <c r="M33" s="9" t="s">
        <v>3</v>
      </c>
      <c r="N33" s="9">
        <v>76</v>
      </c>
      <c r="O33" s="9" t="s">
        <v>1</v>
      </c>
      <c r="P33" s="9">
        <v>88</v>
      </c>
      <c r="Q33" s="9" t="s">
        <v>2</v>
      </c>
      <c r="R33" s="4">
        <f>+D33+F33+H33+J33+L33+N33+P33</f>
        <v>364</v>
      </c>
      <c r="S33" s="4">
        <f>+(D33+F33+H33+J33+L33+N33+P33)*100/500</f>
        <v>72.8</v>
      </c>
      <c r="T33" s="4" t="s">
        <v>26</v>
      </c>
      <c r="U33" s="4" t="s">
        <v>27</v>
      </c>
    </row>
    <row r="34" spans="1:21" ht="15">
      <c r="A34" s="18">
        <f>+A33+1</f>
        <v>29</v>
      </c>
      <c r="B34" s="9">
        <v>1677981</v>
      </c>
      <c r="C34" s="26" t="s">
        <v>44</v>
      </c>
      <c r="D34" s="9">
        <v>48</v>
      </c>
      <c r="E34" s="9" t="s">
        <v>136</v>
      </c>
      <c r="F34" s="9"/>
      <c r="G34" s="9"/>
      <c r="H34" s="4">
        <v>79</v>
      </c>
      <c r="I34" s="4" t="s">
        <v>3</v>
      </c>
      <c r="J34" s="4"/>
      <c r="K34" s="4"/>
      <c r="L34" s="9">
        <v>75</v>
      </c>
      <c r="M34" s="9" t="s">
        <v>1</v>
      </c>
      <c r="N34" s="9">
        <v>77</v>
      </c>
      <c r="O34" s="9" t="s">
        <v>1</v>
      </c>
      <c r="P34" s="9">
        <v>84</v>
      </c>
      <c r="Q34" s="9" t="s">
        <v>2</v>
      </c>
      <c r="R34" s="4">
        <f>+D34+F34+H34+J34+L34+N34+P34</f>
        <v>363</v>
      </c>
      <c r="S34" s="4">
        <f>+(D34+F34+H34+J34+L34+N34+P34)*100/500</f>
        <v>72.6</v>
      </c>
      <c r="T34" s="4" t="s">
        <v>26</v>
      </c>
      <c r="U34" s="4" t="s">
        <v>27</v>
      </c>
    </row>
    <row r="35" spans="1:21" ht="15">
      <c r="A35" s="18">
        <f t="shared" si="0"/>
        <v>30</v>
      </c>
      <c r="B35" s="9">
        <v>1677990</v>
      </c>
      <c r="C35" s="26" t="s">
        <v>53</v>
      </c>
      <c r="D35" s="9">
        <v>76</v>
      </c>
      <c r="E35" s="9" t="s">
        <v>133</v>
      </c>
      <c r="F35" s="4">
        <v>77</v>
      </c>
      <c r="G35" s="4" t="s">
        <v>1</v>
      </c>
      <c r="H35" s="9"/>
      <c r="I35" s="9"/>
      <c r="J35" s="4"/>
      <c r="K35" s="4"/>
      <c r="L35" s="9">
        <v>73</v>
      </c>
      <c r="M35" s="9" t="s">
        <v>1</v>
      </c>
      <c r="N35" s="9">
        <v>67</v>
      </c>
      <c r="O35" s="9" t="s">
        <v>0</v>
      </c>
      <c r="P35" s="9">
        <v>70</v>
      </c>
      <c r="Q35" s="9" t="s">
        <v>3</v>
      </c>
      <c r="R35" s="4">
        <f>+D35+F35+H35+J35+L35+N35+P35</f>
        <v>363</v>
      </c>
      <c r="S35" s="4">
        <f>+(D35+F35+H35+J35+L35+N35+P35)*100/500</f>
        <v>72.6</v>
      </c>
      <c r="T35" s="4" t="s">
        <v>26</v>
      </c>
      <c r="U35" s="4" t="s">
        <v>27</v>
      </c>
    </row>
    <row r="36" spans="1:21" ht="15">
      <c r="A36" s="18">
        <f t="shared" si="0"/>
        <v>31</v>
      </c>
      <c r="B36" s="9">
        <v>1677989</v>
      </c>
      <c r="C36" s="26" t="s">
        <v>52</v>
      </c>
      <c r="D36" s="9">
        <v>77</v>
      </c>
      <c r="E36" s="9" t="s">
        <v>132</v>
      </c>
      <c r="F36" s="9">
        <v>90</v>
      </c>
      <c r="G36" s="9" t="s">
        <v>4</v>
      </c>
      <c r="H36" s="4"/>
      <c r="I36" s="4"/>
      <c r="J36" s="4"/>
      <c r="K36" s="4"/>
      <c r="L36" s="9">
        <v>56</v>
      </c>
      <c r="M36" s="9" t="s">
        <v>0</v>
      </c>
      <c r="N36" s="9">
        <v>59</v>
      </c>
      <c r="O36" s="9" t="s">
        <v>6</v>
      </c>
      <c r="P36" s="9">
        <v>78</v>
      </c>
      <c r="Q36" s="9" t="s">
        <v>1</v>
      </c>
      <c r="R36" s="4">
        <f>+D36+F36+H36+J36+L36+N36+P36</f>
        <v>360</v>
      </c>
      <c r="S36" s="4">
        <f>+(D36+F36+H36+J36+L36+N36+P36)*100/500</f>
        <v>72</v>
      </c>
      <c r="T36" s="4" t="s">
        <v>26</v>
      </c>
      <c r="U36" s="4" t="s">
        <v>27</v>
      </c>
    </row>
    <row r="37" spans="1:21" ht="15">
      <c r="A37" s="18">
        <f t="shared" si="0"/>
        <v>32</v>
      </c>
      <c r="B37" s="9">
        <v>1678003</v>
      </c>
      <c r="C37" s="26" t="s">
        <v>66</v>
      </c>
      <c r="D37" s="9">
        <v>83</v>
      </c>
      <c r="E37" s="9" t="s">
        <v>131</v>
      </c>
      <c r="F37" s="4"/>
      <c r="G37" s="4"/>
      <c r="H37" s="9">
        <v>73</v>
      </c>
      <c r="I37" s="9" t="s">
        <v>0</v>
      </c>
      <c r="J37" s="4"/>
      <c r="K37" s="4"/>
      <c r="L37" s="9">
        <v>55</v>
      </c>
      <c r="M37" s="9" t="s">
        <v>0</v>
      </c>
      <c r="N37" s="9">
        <v>74</v>
      </c>
      <c r="O37" s="9" t="s">
        <v>3</v>
      </c>
      <c r="P37" s="9">
        <v>72</v>
      </c>
      <c r="Q37" s="9" t="s">
        <v>3</v>
      </c>
      <c r="R37" s="4">
        <f>+D37+F37+H37+J37+L37+N37+P37</f>
        <v>357</v>
      </c>
      <c r="S37" s="4">
        <f>+(D37+F37+H37+J37+L37+N37+P37)*100/500</f>
        <v>71.4</v>
      </c>
      <c r="T37" s="4" t="s">
        <v>26</v>
      </c>
      <c r="U37" s="4" t="s">
        <v>27</v>
      </c>
    </row>
    <row r="38" spans="1:21" ht="15">
      <c r="A38" s="18">
        <f t="shared" si="0"/>
        <v>33</v>
      </c>
      <c r="B38" s="9">
        <v>1678015</v>
      </c>
      <c r="C38" s="26" t="s">
        <v>78</v>
      </c>
      <c r="D38" s="9">
        <v>79</v>
      </c>
      <c r="E38" s="9" t="s">
        <v>132</v>
      </c>
      <c r="F38" s="9">
        <v>78</v>
      </c>
      <c r="G38" s="9" t="s">
        <v>1</v>
      </c>
      <c r="H38" s="4"/>
      <c r="I38" s="4"/>
      <c r="J38" s="4">
        <v>67</v>
      </c>
      <c r="K38" s="4" t="s">
        <v>0</v>
      </c>
      <c r="L38" s="9"/>
      <c r="M38" s="9"/>
      <c r="N38" s="9">
        <v>61</v>
      </c>
      <c r="O38" s="9" t="s">
        <v>5</v>
      </c>
      <c r="P38" s="9">
        <v>64</v>
      </c>
      <c r="Q38" s="9" t="s">
        <v>0</v>
      </c>
      <c r="R38" s="4">
        <f>+D38+F38+H38+J38+L38+N38+P38</f>
        <v>349</v>
      </c>
      <c r="S38" s="4">
        <f>+(D38+F38+H38+J38+L38+N38+P38)*100/500</f>
        <v>69.8</v>
      </c>
      <c r="T38" s="4" t="s">
        <v>26</v>
      </c>
      <c r="U38" s="4" t="s">
        <v>27</v>
      </c>
    </row>
    <row r="39" spans="1:21" ht="15">
      <c r="A39" s="18">
        <f t="shared" si="0"/>
        <v>34</v>
      </c>
      <c r="B39" s="9">
        <v>1677993</v>
      </c>
      <c r="C39" s="26" t="s">
        <v>56</v>
      </c>
      <c r="D39" s="9">
        <v>71</v>
      </c>
      <c r="E39" s="9" t="s">
        <v>133</v>
      </c>
      <c r="F39" s="9">
        <v>79</v>
      </c>
      <c r="G39" s="9" t="s">
        <v>1</v>
      </c>
      <c r="H39" s="4"/>
      <c r="I39" s="4"/>
      <c r="J39" s="9">
        <v>64</v>
      </c>
      <c r="K39" s="9" t="s">
        <v>5</v>
      </c>
      <c r="L39" s="4"/>
      <c r="M39" s="4"/>
      <c r="N39" s="9">
        <v>60</v>
      </c>
      <c r="O39" s="9" t="s">
        <v>5</v>
      </c>
      <c r="P39" s="9">
        <v>73</v>
      </c>
      <c r="Q39" s="9" t="s">
        <v>3</v>
      </c>
      <c r="R39" s="4">
        <f>+D39+F39+H39+J39+L39+N39+P39</f>
        <v>347</v>
      </c>
      <c r="S39" s="4">
        <f>+(D39+F39+H39+J39+L39+N39+P39)*100/500</f>
        <v>69.4</v>
      </c>
      <c r="T39" s="4" t="s">
        <v>26</v>
      </c>
      <c r="U39" s="4" t="s">
        <v>27</v>
      </c>
    </row>
    <row r="40" spans="1:21" ht="15">
      <c r="A40" s="18">
        <f t="shared" si="0"/>
        <v>35</v>
      </c>
      <c r="B40" s="9">
        <v>1678019</v>
      </c>
      <c r="C40" s="26" t="s">
        <v>82</v>
      </c>
      <c r="D40" s="9">
        <v>77</v>
      </c>
      <c r="E40" s="9" t="s">
        <v>132</v>
      </c>
      <c r="F40" s="9">
        <v>79</v>
      </c>
      <c r="G40" s="9" t="s">
        <v>1</v>
      </c>
      <c r="H40" s="4"/>
      <c r="I40" s="4"/>
      <c r="J40" s="4"/>
      <c r="K40" s="4"/>
      <c r="L40" s="9">
        <v>43</v>
      </c>
      <c r="M40" s="9" t="s">
        <v>6</v>
      </c>
      <c r="N40" s="9">
        <v>67</v>
      </c>
      <c r="O40" s="9" t="s">
        <v>0</v>
      </c>
      <c r="P40" s="9">
        <v>74</v>
      </c>
      <c r="Q40" s="9" t="s">
        <v>3</v>
      </c>
      <c r="R40" s="4">
        <f>+D40+F40+H40+J40+L40+N40+P40</f>
        <v>340</v>
      </c>
      <c r="S40" s="4">
        <f>+(D40+F40+H40+J40+L40+N40+P40)*100/500</f>
        <v>68</v>
      </c>
      <c r="T40" s="4" t="s">
        <v>26</v>
      </c>
      <c r="U40" s="4" t="s">
        <v>27</v>
      </c>
    </row>
    <row r="41" spans="1:21" ht="15">
      <c r="A41" s="18">
        <f t="shared" si="0"/>
        <v>36</v>
      </c>
      <c r="B41" s="9">
        <v>1678021</v>
      </c>
      <c r="C41" s="26" t="s">
        <v>84</v>
      </c>
      <c r="D41" s="9">
        <v>81</v>
      </c>
      <c r="E41" s="9" t="s">
        <v>132</v>
      </c>
      <c r="F41" s="4">
        <v>77</v>
      </c>
      <c r="G41" s="4" t="s">
        <v>1</v>
      </c>
      <c r="H41" s="9"/>
      <c r="I41" s="9"/>
      <c r="J41" s="4">
        <v>63</v>
      </c>
      <c r="K41" s="4" t="s">
        <v>5</v>
      </c>
      <c r="L41" s="9"/>
      <c r="M41" s="9"/>
      <c r="N41" s="9">
        <v>51</v>
      </c>
      <c r="O41" s="9" t="s">
        <v>7</v>
      </c>
      <c r="P41" s="9">
        <v>59</v>
      </c>
      <c r="Q41" s="9" t="s">
        <v>5</v>
      </c>
      <c r="R41" s="4">
        <f>+D41+F41+H41+J41+L41+N41+P41</f>
        <v>331</v>
      </c>
      <c r="S41" s="4">
        <f>+(D41+F41+H41+J41+L41+N41+P41)*100/500</f>
        <v>66.2</v>
      </c>
      <c r="T41" s="4" t="s">
        <v>26</v>
      </c>
      <c r="U41" s="4" t="s">
        <v>27</v>
      </c>
    </row>
    <row r="42" spans="1:21" ht="15">
      <c r="A42" s="18">
        <f t="shared" si="0"/>
        <v>37</v>
      </c>
      <c r="B42" s="9">
        <v>1678023</v>
      </c>
      <c r="C42" s="26" t="s">
        <v>86</v>
      </c>
      <c r="D42" s="9">
        <v>60</v>
      </c>
      <c r="E42" s="9" t="s">
        <v>135</v>
      </c>
      <c r="F42" s="9">
        <v>76</v>
      </c>
      <c r="G42" s="9" t="s">
        <v>3</v>
      </c>
      <c r="H42" s="4"/>
      <c r="I42" s="4"/>
      <c r="J42" s="4"/>
      <c r="K42" s="4"/>
      <c r="L42" s="9">
        <v>43</v>
      </c>
      <c r="M42" s="9" t="s">
        <v>6</v>
      </c>
      <c r="N42" s="9">
        <v>73</v>
      </c>
      <c r="O42" s="9" t="s">
        <v>3</v>
      </c>
      <c r="P42" s="9">
        <v>78</v>
      </c>
      <c r="Q42" s="9" t="s">
        <v>1</v>
      </c>
      <c r="R42" s="4">
        <f>+D42+F42+H42+J42+L42+N42+P42</f>
        <v>330</v>
      </c>
      <c r="S42" s="4">
        <f>+(D42+F42+H42+J42+L42+N42+P42)*100/500</f>
        <v>66</v>
      </c>
      <c r="T42" s="4" t="s">
        <v>26</v>
      </c>
      <c r="U42" s="4" t="s">
        <v>27</v>
      </c>
    </row>
    <row r="43" spans="1:21" ht="15">
      <c r="A43" s="18">
        <f t="shared" si="0"/>
        <v>38</v>
      </c>
      <c r="B43" s="9">
        <v>1678010</v>
      </c>
      <c r="C43" s="26" t="s">
        <v>73</v>
      </c>
      <c r="D43" s="9">
        <v>71</v>
      </c>
      <c r="E43" s="9" t="s">
        <v>133</v>
      </c>
      <c r="F43" s="9"/>
      <c r="G43" s="9"/>
      <c r="H43" s="4">
        <v>70</v>
      </c>
      <c r="I43" s="4" t="s">
        <v>5</v>
      </c>
      <c r="J43" s="9"/>
      <c r="K43" s="9"/>
      <c r="L43" s="4">
        <v>43</v>
      </c>
      <c r="M43" s="4" t="s">
        <v>6</v>
      </c>
      <c r="N43" s="9">
        <v>64</v>
      </c>
      <c r="O43" s="9" t="s">
        <v>0</v>
      </c>
      <c r="P43" s="9">
        <v>71</v>
      </c>
      <c r="Q43" s="9" t="s">
        <v>3</v>
      </c>
      <c r="R43" s="4">
        <f>+D43+F43+H43+J43+L43+N43+P43</f>
        <v>319</v>
      </c>
      <c r="S43" s="4">
        <f>+(D43+F43+H43+J43+L43+N43+P43)*100/500</f>
        <v>63.8</v>
      </c>
      <c r="T43" s="4" t="s">
        <v>26</v>
      </c>
      <c r="U43" s="4" t="s">
        <v>27</v>
      </c>
    </row>
    <row r="44" spans="1:21" ht="15">
      <c r="A44" s="18">
        <f t="shared" si="0"/>
        <v>39</v>
      </c>
      <c r="B44" s="9">
        <v>1678005</v>
      </c>
      <c r="C44" s="26" t="s">
        <v>68</v>
      </c>
      <c r="D44" s="9">
        <v>82</v>
      </c>
      <c r="E44" s="9" t="s">
        <v>132</v>
      </c>
      <c r="F44" s="9"/>
      <c r="G44" s="9"/>
      <c r="H44" s="4">
        <v>59</v>
      </c>
      <c r="I44" s="4" t="s">
        <v>6</v>
      </c>
      <c r="J44" s="4"/>
      <c r="K44" s="4"/>
      <c r="L44" s="9">
        <v>43</v>
      </c>
      <c r="M44" s="9" t="s">
        <v>6</v>
      </c>
      <c r="N44" s="9">
        <v>59</v>
      </c>
      <c r="O44" s="9" t="s">
        <v>6</v>
      </c>
      <c r="P44" s="9">
        <v>58</v>
      </c>
      <c r="Q44" s="9" t="s">
        <v>6</v>
      </c>
      <c r="R44" s="4">
        <f>+D44+F44+H44+J44+L44+N44+P44</f>
        <v>301</v>
      </c>
      <c r="S44" s="4">
        <f>+(D44+F44+H44+J44+L44+N44+P44)*100/500</f>
        <v>60.2</v>
      </c>
      <c r="T44" s="4" t="s">
        <v>26</v>
      </c>
      <c r="U44" s="4" t="s">
        <v>27</v>
      </c>
    </row>
    <row r="45" spans="1:21" ht="15">
      <c r="A45" s="18">
        <f t="shared" si="0"/>
        <v>40</v>
      </c>
      <c r="B45" s="9">
        <v>1677999</v>
      </c>
      <c r="C45" s="26" t="s">
        <v>62</v>
      </c>
      <c r="D45" s="9">
        <v>66</v>
      </c>
      <c r="E45" s="9" t="s">
        <v>134</v>
      </c>
      <c r="F45" s="4">
        <v>80</v>
      </c>
      <c r="G45" s="4" t="s">
        <v>1</v>
      </c>
      <c r="H45" s="9"/>
      <c r="I45" s="9"/>
      <c r="J45" s="4"/>
      <c r="K45" s="4"/>
      <c r="L45" s="9">
        <v>33</v>
      </c>
      <c r="M45" s="9" t="s">
        <v>7</v>
      </c>
      <c r="N45" s="9">
        <v>53</v>
      </c>
      <c r="O45" s="9" t="s">
        <v>6</v>
      </c>
      <c r="P45" s="9">
        <v>60</v>
      </c>
      <c r="Q45" s="9" t="s">
        <v>5</v>
      </c>
      <c r="R45" s="4">
        <f>+D45+F45+H45+J45+L45+N45+P45</f>
        <v>292</v>
      </c>
      <c r="S45" s="4">
        <f>+(D45+F45+H45+J45+L45+N45+P45)*100/500</f>
        <v>58.4</v>
      </c>
      <c r="T45" s="4" t="s">
        <v>26</v>
      </c>
      <c r="U45" s="4" t="s">
        <v>28</v>
      </c>
    </row>
    <row r="46" spans="1:21" ht="15">
      <c r="A46" s="18">
        <f t="shared" si="0"/>
        <v>41</v>
      </c>
      <c r="B46" s="9">
        <v>1678002</v>
      </c>
      <c r="C46" s="26" t="s">
        <v>65</v>
      </c>
      <c r="D46" s="9">
        <v>60</v>
      </c>
      <c r="E46" s="9" t="s">
        <v>135</v>
      </c>
      <c r="F46" s="4">
        <v>68</v>
      </c>
      <c r="G46" s="4" t="s">
        <v>0</v>
      </c>
      <c r="H46" s="9"/>
      <c r="I46" s="9"/>
      <c r="J46" s="4"/>
      <c r="K46" s="4"/>
      <c r="L46" s="9">
        <v>33</v>
      </c>
      <c r="M46" s="9" t="s">
        <v>7</v>
      </c>
      <c r="N46" s="9">
        <v>65</v>
      </c>
      <c r="O46" s="9" t="s">
        <v>0</v>
      </c>
      <c r="P46" s="9">
        <v>60</v>
      </c>
      <c r="Q46" s="9" t="s">
        <v>5</v>
      </c>
      <c r="R46" s="4">
        <f>+D46+F46+H46+J46+L46+N46+P46</f>
        <v>286</v>
      </c>
      <c r="S46" s="4">
        <f>+(D46+F46+H46+J46+L46+N46+P46)*100/500</f>
        <v>57.2</v>
      </c>
      <c r="T46" s="4" t="s">
        <v>26</v>
      </c>
      <c r="U46" s="4" t="s">
        <v>28</v>
      </c>
    </row>
    <row r="47" spans="1:21" ht="15">
      <c r="A47" s="18">
        <f t="shared" si="0"/>
        <v>42</v>
      </c>
      <c r="B47" s="9">
        <v>1678013</v>
      </c>
      <c r="C47" s="26" t="s">
        <v>76</v>
      </c>
      <c r="D47" s="9">
        <v>52</v>
      </c>
      <c r="E47" s="9" t="s">
        <v>136</v>
      </c>
      <c r="F47" s="9">
        <v>47</v>
      </c>
      <c r="G47" s="9" t="s">
        <v>6</v>
      </c>
      <c r="H47" s="4"/>
      <c r="I47" s="4"/>
      <c r="J47" s="9">
        <v>56</v>
      </c>
      <c r="K47" s="9" t="s">
        <v>6</v>
      </c>
      <c r="L47" s="4"/>
      <c r="M47" s="4"/>
      <c r="N47" s="9">
        <v>59</v>
      </c>
      <c r="O47" s="9" t="s">
        <v>6</v>
      </c>
      <c r="P47" s="9">
        <v>63</v>
      </c>
      <c r="Q47" s="9" t="s">
        <v>0</v>
      </c>
      <c r="R47" s="4">
        <f>+D47+F47+H47+J47+L47+N47+P47</f>
        <v>277</v>
      </c>
      <c r="S47" s="4">
        <f>+(D47+F47+H47+J47+L47+N47+P47)*100/500</f>
        <v>55.4</v>
      </c>
      <c r="T47" s="4" t="s">
        <v>26</v>
      </c>
      <c r="U47" s="4" t="s">
        <v>28</v>
      </c>
    </row>
    <row r="48" spans="1:21" ht="15">
      <c r="A48" s="18">
        <f t="shared" si="0"/>
        <v>43</v>
      </c>
      <c r="B48" s="9">
        <v>1678009</v>
      </c>
      <c r="C48" s="26" t="s">
        <v>72</v>
      </c>
      <c r="D48" s="9">
        <v>86</v>
      </c>
      <c r="E48" s="9" t="s">
        <v>131</v>
      </c>
      <c r="F48" s="9"/>
      <c r="G48" s="9"/>
      <c r="H48" s="4">
        <v>59</v>
      </c>
      <c r="I48" s="4" t="s">
        <v>6</v>
      </c>
      <c r="J48" s="9"/>
      <c r="K48" s="9"/>
      <c r="L48" s="35">
        <v>10</v>
      </c>
      <c r="M48" s="35" t="s">
        <v>41</v>
      </c>
      <c r="N48" s="9">
        <v>53</v>
      </c>
      <c r="O48" s="9" t="s">
        <v>6</v>
      </c>
      <c r="P48" s="9">
        <v>57</v>
      </c>
      <c r="Q48" s="9" t="s">
        <v>6</v>
      </c>
      <c r="R48" s="4">
        <f>+D48+F48+H48+J48+L48+N48+P48</f>
        <v>265</v>
      </c>
      <c r="S48" s="4">
        <f>+(D48+F48+H48+J48+L48+N48+P48)*100/500</f>
        <v>53</v>
      </c>
      <c r="T48" s="35" t="s">
        <v>128</v>
      </c>
      <c r="U48" s="4"/>
    </row>
    <row r="49" spans="2:21" ht="15">
      <c r="B49" s="12"/>
      <c r="C49" s="34" t="s">
        <v>125</v>
      </c>
      <c r="D49" s="12">
        <f>SUM(D6:D48)</f>
        <v>3357</v>
      </c>
      <c r="E49" s="12"/>
      <c r="F49" s="12">
        <f>SUM(F6:F48)</f>
        <v>2009</v>
      </c>
      <c r="G49" s="12"/>
      <c r="H49" s="12">
        <f>SUM(H6:H48)</f>
        <v>1443</v>
      </c>
      <c r="I49" s="22"/>
      <c r="J49" s="12">
        <f>SUM(J6:J48)</f>
        <v>435</v>
      </c>
      <c r="K49" s="22"/>
      <c r="L49" s="12">
        <f>SUM(L6:L48)</f>
        <v>2454</v>
      </c>
      <c r="M49" s="12"/>
      <c r="N49" s="12">
        <f>SUM(N6:N48)</f>
        <v>3234</v>
      </c>
      <c r="O49" s="12"/>
      <c r="P49" s="12">
        <f>SUM(P6:P48)</f>
        <v>3496</v>
      </c>
      <c r="Q49" s="12"/>
      <c r="R49" s="12">
        <f>SUM(R6:R48)</f>
        <v>16428</v>
      </c>
      <c r="S49" s="22"/>
      <c r="T49" s="22"/>
      <c r="U49" s="22"/>
    </row>
    <row r="50" spans="2:21" ht="15">
      <c r="B50" s="12"/>
      <c r="C50" s="34" t="s">
        <v>126</v>
      </c>
      <c r="D50" s="12">
        <f>+D49/43</f>
        <v>78.06976744186046</v>
      </c>
      <c r="E50" s="12"/>
      <c r="F50" s="12">
        <f>+F49/25</f>
        <v>80.36</v>
      </c>
      <c r="G50" s="12"/>
      <c r="H50" s="22">
        <f>+H49/18</f>
        <v>80.16666666666667</v>
      </c>
      <c r="I50" s="22"/>
      <c r="J50" s="22">
        <f>+J49/6</f>
        <v>72.5</v>
      </c>
      <c r="K50" s="22"/>
      <c r="L50" s="12">
        <f>+L49/37</f>
        <v>66.32432432432432</v>
      </c>
      <c r="M50" s="12"/>
      <c r="N50" s="12">
        <f>+N49/43</f>
        <v>75.20930232558139</v>
      </c>
      <c r="O50" s="12"/>
      <c r="P50" s="12">
        <f>+P49/43</f>
        <v>81.30232558139535</v>
      </c>
      <c r="Q50" s="12"/>
      <c r="R50" s="12">
        <f>+R49/43</f>
        <v>382.04651162790697</v>
      </c>
      <c r="S50" s="22"/>
      <c r="T50" s="22"/>
      <c r="U50" s="22"/>
    </row>
    <row r="51" spans="2:21" ht="15">
      <c r="B51" s="21"/>
      <c r="C51" s="21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>
        <f>+R50/5</f>
        <v>76.4093023255814</v>
      </c>
      <c r="S51" s="22"/>
      <c r="T51" s="22"/>
      <c r="U51" s="22"/>
    </row>
    <row r="52" spans="2:21" ht="15">
      <c r="B52" s="66" t="s">
        <v>29</v>
      </c>
      <c r="C52" s="66"/>
      <c r="D52" s="66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2:21" ht="15">
      <c r="B53" s="11">
        <v>1</v>
      </c>
      <c r="C53" s="26" t="s">
        <v>55</v>
      </c>
      <c r="D53" s="36">
        <v>0.946</v>
      </c>
      <c r="E53" s="23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>
      <c r="B54" s="11">
        <v>2</v>
      </c>
      <c r="C54" s="26" t="s">
        <v>75</v>
      </c>
      <c r="D54" s="37">
        <v>0.93</v>
      </c>
      <c r="E54" s="24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2:21" ht="15">
      <c r="B55" s="11">
        <v>3</v>
      </c>
      <c r="C55" s="26" t="s">
        <v>81</v>
      </c>
      <c r="D55" s="37">
        <v>0.93</v>
      </c>
      <c r="E55" s="24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ht="15">
      <c r="B56" s="18"/>
    </row>
  </sheetData>
  <mergeCells count="4">
    <mergeCell ref="B1:U1"/>
    <mergeCell ref="B2:U2"/>
    <mergeCell ref="B3:U3"/>
    <mergeCell ref="B52:D52"/>
  </mergeCells>
  <printOptions horizontalCentered="1"/>
  <pageMargins left="0.2" right="0.2" top="0.25" bottom="0.25" header="0.3" footer="0.3"/>
  <pageSetup fitToHeight="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U55"/>
  <sheetViews>
    <sheetView workbookViewId="0" topLeftCell="A37">
      <selection activeCell="S27" sqref="S27:S39"/>
    </sheetView>
  </sheetViews>
  <sheetFormatPr defaultColWidth="9.140625" defaultRowHeight="15"/>
  <cols>
    <col min="1" max="1" width="9.140625" style="18" customWidth="1"/>
    <col min="2" max="2" width="9.140625" style="25" customWidth="1"/>
    <col min="3" max="3" width="26.8515625" style="25" customWidth="1"/>
    <col min="4" max="4" width="7.7109375" style="18" customWidth="1"/>
    <col min="5" max="5" width="6.28125" style="18" customWidth="1"/>
    <col min="6" max="6" width="7.421875" style="18" customWidth="1"/>
    <col min="7" max="7" width="6.421875" style="18" customWidth="1"/>
    <col min="8" max="8" width="7.00390625" style="18" customWidth="1"/>
    <col min="9" max="9" width="6.7109375" style="18" customWidth="1"/>
    <col min="10" max="10" width="6.421875" style="18" customWidth="1"/>
    <col min="11" max="11" width="7.421875" style="18" customWidth="1"/>
    <col min="12" max="12" width="6.8515625" style="18" customWidth="1"/>
    <col min="13" max="13" width="7.140625" style="18" customWidth="1"/>
    <col min="14" max="14" width="6.28125" style="18" customWidth="1"/>
    <col min="15" max="15" width="6.421875" style="18" customWidth="1"/>
    <col min="16" max="16" width="7.28125" style="18" customWidth="1"/>
    <col min="17" max="17" width="6.7109375" style="18" customWidth="1"/>
    <col min="18" max="21" width="9.140625" style="18" customWidth="1"/>
    <col min="22" max="16384" width="9.140625" style="27" customWidth="1"/>
  </cols>
  <sheetData>
    <row r="2" spans="2:21" ht="15">
      <c r="B2" s="67" t="s">
        <v>39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2:21" ht="15">
      <c r="B3" s="65" t="s">
        <v>31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2:21" ht="15">
      <c r="B4" s="65" t="s">
        <v>42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2:21" ht="15">
      <c r="B5" s="1"/>
      <c r="D5" s="17">
        <v>301</v>
      </c>
      <c r="E5" s="17">
        <v>301</v>
      </c>
      <c r="F5" s="17">
        <v>302</v>
      </c>
      <c r="G5" s="17">
        <v>302</v>
      </c>
      <c r="H5" s="28" t="s">
        <v>11</v>
      </c>
      <c r="I5" s="28" t="s">
        <v>11</v>
      </c>
      <c r="J5" s="28" t="s">
        <v>9</v>
      </c>
      <c r="K5" s="28" t="s">
        <v>9</v>
      </c>
      <c r="L5" s="28" t="s">
        <v>32</v>
      </c>
      <c r="M5" s="28" t="s">
        <v>32</v>
      </c>
      <c r="N5" s="28" t="s">
        <v>33</v>
      </c>
      <c r="O5" s="28" t="s">
        <v>33</v>
      </c>
      <c r="P5" s="28" t="s">
        <v>34</v>
      </c>
      <c r="Q5" s="28" t="s">
        <v>34</v>
      </c>
      <c r="R5" s="16"/>
      <c r="S5" s="16"/>
      <c r="T5" s="16"/>
      <c r="U5" s="16"/>
    </row>
    <row r="6" spans="1:21" s="19" customFormat="1" ht="15">
      <c r="A6" s="18"/>
      <c r="B6" s="3" t="s">
        <v>14</v>
      </c>
      <c r="C6" s="4" t="s">
        <v>35</v>
      </c>
      <c r="D6" s="4" t="s">
        <v>15</v>
      </c>
      <c r="E6" s="4" t="s">
        <v>15</v>
      </c>
      <c r="F6" s="4" t="s">
        <v>16</v>
      </c>
      <c r="G6" s="4" t="s">
        <v>16</v>
      </c>
      <c r="H6" s="4" t="s">
        <v>19</v>
      </c>
      <c r="I6" s="4" t="s">
        <v>19</v>
      </c>
      <c r="J6" s="4" t="s">
        <v>17</v>
      </c>
      <c r="K6" s="4" t="s">
        <v>17</v>
      </c>
      <c r="L6" s="4" t="s">
        <v>36</v>
      </c>
      <c r="M6" s="4" t="s">
        <v>36</v>
      </c>
      <c r="N6" s="4" t="s">
        <v>37</v>
      </c>
      <c r="O6" s="4" t="s">
        <v>37</v>
      </c>
      <c r="P6" s="4" t="s">
        <v>38</v>
      </c>
      <c r="Q6" s="4" t="s">
        <v>38</v>
      </c>
      <c r="R6" s="4" t="s">
        <v>22</v>
      </c>
      <c r="S6" s="4" t="s">
        <v>23</v>
      </c>
      <c r="T6" s="4" t="s">
        <v>24</v>
      </c>
      <c r="U6" s="4" t="s">
        <v>25</v>
      </c>
    </row>
    <row r="7" spans="1:21" ht="15">
      <c r="A7" s="18">
        <v>1</v>
      </c>
      <c r="B7" s="8">
        <v>1678054</v>
      </c>
      <c r="C7" s="5" t="s">
        <v>117</v>
      </c>
      <c r="D7" s="9">
        <v>92</v>
      </c>
      <c r="E7" s="9" t="s">
        <v>130</v>
      </c>
      <c r="F7" s="9"/>
      <c r="G7" s="9"/>
      <c r="H7" s="4">
        <v>71</v>
      </c>
      <c r="I7" s="4" t="s">
        <v>132</v>
      </c>
      <c r="J7" s="4"/>
      <c r="K7" s="4"/>
      <c r="L7" s="9">
        <v>95</v>
      </c>
      <c r="M7" s="9" t="s">
        <v>130</v>
      </c>
      <c r="N7" s="9">
        <v>98</v>
      </c>
      <c r="O7" s="9" t="s">
        <v>130</v>
      </c>
      <c r="P7" s="9">
        <v>92</v>
      </c>
      <c r="Q7" s="9" t="s">
        <v>130</v>
      </c>
      <c r="R7" s="4">
        <f>+D7+F7+H7+J7+L7+N7+P7</f>
        <v>448</v>
      </c>
      <c r="S7" s="4">
        <f>R7*100/500</f>
        <v>89.6</v>
      </c>
      <c r="T7" s="4" t="s">
        <v>26</v>
      </c>
      <c r="U7" s="4" t="s">
        <v>27</v>
      </c>
    </row>
    <row r="8" spans="1:21" ht="15">
      <c r="A8" s="18">
        <f>+A7+1</f>
        <v>2</v>
      </c>
      <c r="B8" s="8">
        <v>1678024</v>
      </c>
      <c r="C8" s="5" t="s">
        <v>87</v>
      </c>
      <c r="D8" s="9">
        <v>83</v>
      </c>
      <c r="E8" s="9" t="s">
        <v>131</v>
      </c>
      <c r="F8" s="4">
        <v>85</v>
      </c>
      <c r="G8" s="4" t="s">
        <v>131</v>
      </c>
      <c r="H8" s="9"/>
      <c r="I8" s="9"/>
      <c r="J8" s="4"/>
      <c r="K8" s="4"/>
      <c r="L8" s="9">
        <v>89</v>
      </c>
      <c r="M8" s="9" t="s">
        <v>130</v>
      </c>
      <c r="N8" s="9">
        <v>90</v>
      </c>
      <c r="O8" s="9" t="s">
        <v>131</v>
      </c>
      <c r="P8" s="9">
        <v>95</v>
      </c>
      <c r="Q8" s="9" t="s">
        <v>130</v>
      </c>
      <c r="R8" s="4">
        <f>+D8+F8+H8+J8+L8+N8+P8</f>
        <v>442</v>
      </c>
      <c r="S8" s="4">
        <f>R8*100/500</f>
        <v>88.4</v>
      </c>
      <c r="T8" s="4" t="s">
        <v>26</v>
      </c>
      <c r="U8" s="4" t="s">
        <v>27</v>
      </c>
    </row>
    <row r="9" spans="1:21" ht="15">
      <c r="A9" s="18">
        <f aca="true" t="shared" si="0" ref="A9:A39">+A8+1</f>
        <v>3</v>
      </c>
      <c r="B9" s="8">
        <v>1678028</v>
      </c>
      <c r="C9" s="5" t="s">
        <v>91</v>
      </c>
      <c r="D9" s="9">
        <v>86</v>
      </c>
      <c r="E9" s="9" t="s">
        <v>131</v>
      </c>
      <c r="F9" s="9"/>
      <c r="G9" s="9"/>
      <c r="H9" s="4">
        <v>85</v>
      </c>
      <c r="I9" s="4" t="s">
        <v>131</v>
      </c>
      <c r="J9" s="4"/>
      <c r="K9" s="4"/>
      <c r="L9" s="9">
        <v>85</v>
      </c>
      <c r="M9" s="9" t="s">
        <v>131</v>
      </c>
      <c r="N9" s="9">
        <v>81</v>
      </c>
      <c r="O9" s="9" t="s">
        <v>132</v>
      </c>
      <c r="P9" s="9">
        <v>95</v>
      </c>
      <c r="Q9" s="9" t="s">
        <v>130</v>
      </c>
      <c r="R9" s="4">
        <f>+D9+F9+H9+J9+L9+N9+P9</f>
        <v>432</v>
      </c>
      <c r="S9" s="4">
        <f>R9*100/500</f>
        <v>86.4</v>
      </c>
      <c r="T9" s="4" t="s">
        <v>26</v>
      </c>
      <c r="U9" s="4" t="s">
        <v>27</v>
      </c>
    </row>
    <row r="10" spans="1:21" ht="15">
      <c r="A10" s="18">
        <f t="shared" si="0"/>
        <v>4</v>
      </c>
      <c r="B10" s="8">
        <v>1678056</v>
      </c>
      <c r="C10" s="5" t="s">
        <v>119</v>
      </c>
      <c r="D10" s="9">
        <v>84</v>
      </c>
      <c r="E10" s="4" t="s">
        <v>131</v>
      </c>
      <c r="F10" s="9"/>
      <c r="G10" s="9"/>
      <c r="H10" s="4"/>
      <c r="I10" s="4"/>
      <c r="J10" s="4">
        <v>76</v>
      </c>
      <c r="K10" s="4" t="s">
        <v>0</v>
      </c>
      <c r="L10" s="9">
        <v>64</v>
      </c>
      <c r="M10" s="9" t="s">
        <v>133</v>
      </c>
      <c r="N10" s="9">
        <v>75</v>
      </c>
      <c r="O10" s="9" t="s">
        <v>132</v>
      </c>
      <c r="P10" s="9">
        <v>67</v>
      </c>
      <c r="Q10" s="9" t="s">
        <v>132</v>
      </c>
      <c r="R10" s="4">
        <f>+D10+F10+H10+J10+L10+N10+P10</f>
        <v>366</v>
      </c>
      <c r="S10" s="4">
        <f>R10*100/500</f>
        <v>73.2</v>
      </c>
      <c r="T10" s="4" t="s">
        <v>26</v>
      </c>
      <c r="U10" s="4" t="s">
        <v>27</v>
      </c>
    </row>
    <row r="11" spans="1:21" ht="15">
      <c r="A11" s="18">
        <f t="shared" si="0"/>
        <v>5</v>
      </c>
      <c r="B11" s="8">
        <v>1678036</v>
      </c>
      <c r="C11" s="5" t="s">
        <v>99</v>
      </c>
      <c r="D11" s="9">
        <v>87</v>
      </c>
      <c r="E11" s="9" t="s">
        <v>131</v>
      </c>
      <c r="F11" s="9">
        <v>76</v>
      </c>
      <c r="G11" s="9" t="s">
        <v>133</v>
      </c>
      <c r="H11" s="4"/>
      <c r="I11" s="4"/>
      <c r="J11" s="4"/>
      <c r="K11" s="4"/>
      <c r="L11" s="9">
        <v>57</v>
      </c>
      <c r="M11" s="9" t="s">
        <v>134</v>
      </c>
      <c r="N11" s="9">
        <v>76</v>
      </c>
      <c r="O11" s="9" t="s">
        <v>132</v>
      </c>
      <c r="P11" s="9">
        <v>69</v>
      </c>
      <c r="Q11" s="9" t="s">
        <v>132</v>
      </c>
      <c r="R11" s="4">
        <f>+D11+F11+H11+J11+L11+N11+P11</f>
        <v>365</v>
      </c>
      <c r="S11" s="4">
        <f>R11*100/500</f>
        <v>73</v>
      </c>
      <c r="T11" s="4" t="s">
        <v>26</v>
      </c>
      <c r="U11" s="4" t="s">
        <v>27</v>
      </c>
    </row>
    <row r="12" spans="1:21" ht="15">
      <c r="A12" s="18">
        <f t="shared" si="0"/>
        <v>6</v>
      </c>
      <c r="B12" s="8">
        <v>1678050</v>
      </c>
      <c r="C12" s="5" t="s">
        <v>113</v>
      </c>
      <c r="D12" s="9">
        <v>77</v>
      </c>
      <c r="E12" s="9" t="s">
        <v>132</v>
      </c>
      <c r="F12" s="9"/>
      <c r="G12" s="9"/>
      <c r="H12" s="4">
        <v>52</v>
      </c>
      <c r="I12" s="4" t="s">
        <v>134</v>
      </c>
      <c r="J12" s="4"/>
      <c r="K12" s="4"/>
      <c r="L12" s="9">
        <v>73</v>
      </c>
      <c r="M12" s="9" t="s">
        <v>132</v>
      </c>
      <c r="N12" s="9">
        <v>82</v>
      </c>
      <c r="O12" s="9" t="s">
        <v>132</v>
      </c>
      <c r="P12" s="9">
        <v>73</v>
      </c>
      <c r="Q12" s="9" t="s">
        <v>132</v>
      </c>
      <c r="R12" s="4">
        <f>+D12+F12+H12+J12+L12+N12+P12</f>
        <v>357</v>
      </c>
      <c r="S12" s="4">
        <f>R12*100/500</f>
        <v>71.4</v>
      </c>
      <c r="T12" s="4" t="s">
        <v>26</v>
      </c>
      <c r="U12" s="4" t="s">
        <v>27</v>
      </c>
    </row>
    <row r="13" spans="1:21" ht="15">
      <c r="A13" s="18">
        <f t="shared" si="0"/>
        <v>7</v>
      </c>
      <c r="B13" s="8">
        <v>1678035</v>
      </c>
      <c r="C13" s="5" t="s">
        <v>98</v>
      </c>
      <c r="D13" s="9">
        <v>68</v>
      </c>
      <c r="E13" s="9" t="s">
        <v>134</v>
      </c>
      <c r="F13" s="9">
        <v>85</v>
      </c>
      <c r="G13" s="9" t="s">
        <v>131</v>
      </c>
      <c r="H13" s="4"/>
      <c r="I13" s="4"/>
      <c r="J13" s="4"/>
      <c r="K13" s="4"/>
      <c r="L13" s="9">
        <v>62</v>
      </c>
      <c r="M13" s="9" t="s">
        <v>133</v>
      </c>
      <c r="N13" s="9">
        <v>76</v>
      </c>
      <c r="O13" s="9" t="s">
        <v>132</v>
      </c>
      <c r="P13" s="9">
        <v>58</v>
      </c>
      <c r="Q13" s="9" t="s">
        <v>134</v>
      </c>
      <c r="R13" s="4">
        <f>+D13+F13+H13+J13+L13+N13+P13</f>
        <v>349</v>
      </c>
      <c r="S13" s="4">
        <f>R13*100/500</f>
        <v>69.8</v>
      </c>
      <c r="T13" s="4" t="s">
        <v>26</v>
      </c>
      <c r="U13" s="4" t="s">
        <v>27</v>
      </c>
    </row>
    <row r="14" spans="1:21" ht="15">
      <c r="A14" s="18">
        <f t="shared" si="0"/>
        <v>8</v>
      </c>
      <c r="B14" s="8">
        <v>1678033</v>
      </c>
      <c r="C14" s="5" t="s">
        <v>96</v>
      </c>
      <c r="D14" s="9">
        <v>91</v>
      </c>
      <c r="E14" s="9" t="s">
        <v>130</v>
      </c>
      <c r="F14" s="4"/>
      <c r="G14" s="4"/>
      <c r="H14" s="4">
        <v>37</v>
      </c>
      <c r="I14" s="4" t="s">
        <v>136</v>
      </c>
      <c r="J14" s="9"/>
      <c r="K14" s="9"/>
      <c r="L14" s="9">
        <v>60</v>
      </c>
      <c r="M14" s="9" t="s">
        <v>133</v>
      </c>
      <c r="N14" s="9">
        <v>93</v>
      </c>
      <c r="O14" s="9" t="s">
        <v>130</v>
      </c>
      <c r="P14" s="9">
        <v>67</v>
      </c>
      <c r="Q14" s="9" t="s">
        <v>132</v>
      </c>
      <c r="R14" s="4">
        <f>+D14+F14+H14+J14+L14+N14+P14</f>
        <v>348</v>
      </c>
      <c r="S14" s="4">
        <f>R14*100/500</f>
        <v>69.6</v>
      </c>
      <c r="T14" s="4" t="s">
        <v>26</v>
      </c>
      <c r="U14" s="4" t="s">
        <v>27</v>
      </c>
    </row>
    <row r="15" spans="1:21" ht="15">
      <c r="A15" s="18">
        <f t="shared" si="0"/>
        <v>9</v>
      </c>
      <c r="B15" s="8">
        <v>1678041</v>
      </c>
      <c r="C15" s="5" t="s">
        <v>104</v>
      </c>
      <c r="D15" s="9">
        <v>86</v>
      </c>
      <c r="E15" s="9" t="s">
        <v>131</v>
      </c>
      <c r="F15" s="4"/>
      <c r="G15" s="4"/>
      <c r="H15" s="9">
        <v>49</v>
      </c>
      <c r="I15" s="9" t="s">
        <v>135</v>
      </c>
      <c r="J15" s="4"/>
      <c r="K15" s="4"/>
      <c r="L15" s="9">
        <v>62</v>
      </c>
      <c r="M15" s="9" t="s">
        <v>133</v>
      </c>
      <c r="N15" s="9">
        <v>85</v>
      </c>
      <c r="O15" s="9" t="s">
        <v>131</v>
      </c>
      <c r="P15" s="9">
        <v>65</v>
      </c>
      <c r="Q15" s="9" t="s">
        <v>133</v>
      </c>
      <c r="R15" s="4">
        <f>+D15+F15+H15+J15+L15+N15+P15</f>
        <v>347</v>
      </c>
      <c r="S15" s="4">
        <f>R15*100/500</f>
        <v>69.4</v>
      </c>
      <c r="T15" s="4" t="s">
        <v>26</v>
      </c>
      <c r="U15" s="4" t="s">
        <v>27</v>
      </c>
    </row>
    <row r="16" spans="1:21" ht="15">
      <c r="A16" s="18">
        <f t="shared" si="0"/>
        <v>10</v>
      </c>
      <c r="B16" s="8">
        <v>1678049</v>
      </c>
      <c r="C16" s="5" t="s">
        <v>112</v>
      </c>
      <c r="D16" s="9">
        <v>88</v>
      </c>
      <c r="E16" s="9" t="s">
        <v>131</v>
      </c>
      <c r="F16" s="9"/>
      <c r="G16" s="9"/>
      <c r="H16" s="4"/>
      <c r="I16" s="4"/>
      <c r="J16" s="4">
        <v>70</v>
      </c>
      <c r="K16" s="4" t="s">
        <v>5</v>
      </c>
      <c r="L16" s="9">
        <v>46</v>
      </c>
      <c r="M16" s="9" t="s">
        <v>135</v>
      </c>
      <c r="N16" s="9">
        <v>66</v>
      </c>
      <c r="O16" s="9" t="s">
        <v>134</v>
      </c>
      <c r="P16" s="9">
        <v>66</v>
      </c>
      <c r="Q16" s="9" t="s">
        <v>133</v>
      </c>
      <c r="R16" s="4">
        <f>+D16+F16+H16+J16+L16+N16+P16</f>
        <v>336</v>
      </c>
      <c r="S16" s="4">
        <f>R16*100/500</f>
        <v>67.2</v>
      </c>
      <c r="T16" s="4" t="s">
        <v>26</v>
      </c>
      <c r="U16" s="4" t="s">
        <v>27</v>
      </c>
    </row>
    <row r="17" spans="1:21" ht="15">
      <c r="A17" s="18">
        <f t="shared" si="0"/>
        <v>11</v>
      </c>
      <c r="B17" s="8">
        <v>1678037</v>
      </c>
      <c r="C17" s="5" t="s">
        <v>100</v>
      </c>
      <c r="D17" s="9">
        <v>88</v>
      </c>
      <c r="E17" s="9" t="s">
        <v>131</v>
      </c>
      <c r="F17" s="9">
        <v>90</v>
      </c>
      <c r="G17" s="9" t="s">
        <v>130</v>
      </c>
      <c r="H17" s="4"/>
      <c r="I17" s="4"/>
      <c r="J17" s="4"/>
      <c r="K17" s="4"/>
      <c r="L17" s="9">
        <v>33</v>
      </c>
      <c r="M17" s="9" t="s">
        <v>137</v>
      </c>
      <c r="N17" s="9">
        <v>66</v>
      </c>
      <c r="O17" s="9" t="s">
        <v>134</v>
      </c>
      <c r="P17" s="9">
        <v>56</v>
      </c>
      <c r="Q17" s="9" t="s">
        <v>135</v>
      </c>
      <c r="R17" s="4">
        <f>+D17+F17+H17+J17+L17+N17+P17</f>
        <v>333</v>
      </c>
      <c r="S17" s="4">
        <f>R17*100/500</f>
        <v>66.6</v>
      </c>
      <c r="T17" s="4" t="s">
        <v>26</v>
      </c>
      <c r="U17" s="4" t="s">
        <v>27</v>
      </c>
    </row>
    <row r="18" spans="1:21" ht="15">
      <c r="A18" s="18">
        <f t="shared" si="0"/>
        <v>12</v>
      </c>
      <c r="B18" s="8">
        <v>1678052</v>
      </c>
      <c r="C18" s="5" t="s">
        <v>115</v>
      </c>
      <c r="D18" s="9">
        <v>81</v>
      </c>
      <c r="E18" s="9" t="s">
        <v>132</v>
      </c>
      <c r="F18" s="9">
        <v>87</v>
      </c>
      <c r="G18" s="9" t="s">
        <v>131</v>
      </c>
      <c r="H18" s="4"/>
      <c r="I18" s="4"/>
      <c r="J18" s="4"/>
      <c r="K18" s="4"/>
      <c r="L18" s="9">
        <v>48</v>
      </c>
      <c r="M18" s="9" t="s">
        <v>135</v>
      </c>
      <c r="N18" s="9">
        <v>71</v>
      </c>
      <c r="O18" s="9" t="s">
        <v>133</v>
      </c>
      <c r="P18" s="9">
        <v>46</v>
      </c>
      <c r="Q18" s="9" t="s">
        <v>136</v>
      </c>
      <c r="R18" s="4">
        <f>+D18+F18+H18+J18+L18+N18+P18</f>
        <v>333</v>
      </c>
      <c r="S18" s="4">
        <f>R18*100/500</f>
        <v>66.6</v>
      </c>
      <c r="T18" s="4" t="s">
        <v>26</v>
      </c>
      <c r="U18" s="4" t="s">
        <v>27</v>
      </c>
    </row>
    <row r="19" spans="1:21" ht="15">
      <c r="A19" s="18">
        <f t="shared" si="0"/>
        <v>13</v>
      </c>
      <c r="B19" s="8">
        <v>1678051</v>
      </c>
      <c r="C19" s="5" t="s">
        <v>114</v>
      </c>
      <c r="D19" s="9">
        <v>70</v>
      </c>
      <c r="E19" s="9" t="s">
        <v>134</v>
      </c>
      <c r="F19" s="9"/>
      <c r="G19" s="9"/>
      <c r="H19" s="4">
        <v>48</v>
      </c>
      <c r="I19" s="4" t="s">
        <v>135</v>
      </c>
      <c r="J19" s="4"/>
      <c r="K19" s="4"/>
      <c r="L19" s="9">
        <v>63</v>
      </c>
      <c r="M19" s="9" t="s">
        <v>133</v>
      </c>
      <c r="N19" s="9">
        <v>75</v>
      </c>
      <c r="O19" s="9" t="s">
        <v>132</v>
      </c>
      <c r="P19" s="9">
        <v>61</v>
      </c>
      <c r="Q19" s="9" t="s">
        <v>133</v>
      </c>
      <c r="R19" s="4">
        <f>+D19+F19+H19+J19+L19+N19+P19</f>
        <v>317</v>
      </c>
      <c r="S19" s="4">
        <f>R19*100/500</f>
        <v>63.4</v>
      </c>
      <c r="T19" s="4" t="s">
        <v>26</v>
      </c>
      <c r="U19" s="4" t="s">
        <v>27</v>
      </c>
    </row>
    <row r="20" spans="1:21" ht="15">
      <c r="A20" s="18">
        <f t="shared" si="0"/>
        <v>14</v>
      </c>
      <c r="B20" s="8">
        <v>1678038</v>
      </c>
      <c r="C20" s="5" t="s">
        <v>101</v>
      </c>
      <c r="D20" s="9">
        <v>71</v>
      </c>
      <c r="E20" s="9" t="s">
        <v>133</v>
      </c>
      <c r="F20" s="9">
        <v>76</v>
      </c>
      <c r="G20" s="9" t="s">
        <v>133</v>
      </c>
      <c r="H20" s="4"/>
      <c r="I20" s="4"/>
      <c r="J20" s="4"/>
      <c r="K20" s="4"/>
      <c r="L20" s="9">
        <v>35</v>
      </c>
      <c r="M20" s="9" t="s">
        <v>137</v>
      </c>
      <c r="N20" s="9">
        <v>81</v>
      </c>
      <c r="O20" s="9" t="s">
        <v>132</v>
      </c>
      <c r="P20" s="9">
        <v>48</v>
      </c>
      <c r="Q20" s="9" t="s">
        <v>136</v>
      </c>
      <c r="R20" s="4">
        <f>+D20+F20+H20+J20+L20+N20+P20</f>
        <v>311</v>
      </c>
      <c r="S20" s="4">
        <f>R20*100/500</f>
        <v>62.2</v>
      </c>
      <c r="T20" s="4" t="s">
        <v>26</v>
      </c>
      <c r="U20" s="4" t="s">
        <v>27</v>
      </c>
    </row>
    <row r="21" spans="1:21" ht="15">
      <c r="A21" s="18">
        <f t="shared" si="0"/>
        <v>15</v>
      </c>
      <c r="B21" s="8">
        <v>1678055</v>
      </c>
      <c r="C21" s="5" t="s">
        <v>118</v>
      </c>
      <c r="D21" s="9">
        <v>76</v>
      </c>
      <c r="E21" s="9" t="s">
        <v>133</v>
      </c>
      <c r="F21" s="4">
        <v>70</v>
      </c>
      <c r="G21" s="4" t="s">
        <v>134</v>
      </c>
      <c r="H21" s="4"/>
      <c r="I21" s="4"/>
      <c r="J21" s="9"/>
      <c r="K21" s="9"/>
      <c r="L21" s="9">
        <v>37</v>
      </c>
      <c r="M21" s="9" t="s">
        <v>136</v>
      </c>
      <c r="N21" s="9">
        <v>62</v>
      </c>
      <c r="O21" s="9" t="s">
        <v>134</v>
      </c>
      <c r="P21" s="9">
        <v>57</v>
      </c>
      <c r="Q21" s="9" t="s">
        <v>134</v>
      </c>
      <c r="R21" s="4">
        <f>+D21+F21+H21+J21+L21+N21+P21</f>
        <v>302</v>
      </c>
      <c r="S21" s="4">
        <f>R21*100/500</f>
        <v>60.4</v>
      </c>
      <c r="T21" s="4" t="s">
        <v>26</v>
      </c>
      <c r="U21" s="4" t="s">
        <v>27</v>
      </c>
    </row>
    <row r="22" spans="1:21" ht="15">
      <c r="A22" s="18">
        <f t="shared" si="0"/>
        <v>16</v>
      </c>
      <c r="B22" s="8">
        <v>1678040</v>
      </c>
      <c r="C22" s="5" t="s">
        <v>103</v>
      </c>
      <c r="D22" s="9">
        <v>76</v>
      </c>
      <c r="E22" s="9" t="s">
        <v>133</v>
      </c>
      <c r="F22" s="9">
        <v>82</v>
      </c>
      <c r="G22" s="9" t="s">
        <v>132</v>
      </c>
      <c r="H22" s="4"/>
      <c r="I22" s="4"/>
      <c r="J22" s="4"/>
      <c r="K22" s="4"/>
      <c r="L22" s="39">
        <v>8</v>
      </c>
      <c r="M22" s="39" t="s">
        <v>138</v>
      </c>
      <c r="N22" s="9">
        <v>52</v>
      </c>
      <c r="O22" s="9" t="s">
        <v>136</v>
      </c>
      <c r="P22" s="9">
        <v>66</v>
      </c>
      <c r="Q22" s="9" t="s">
        <v>133</v>
      </c>
      <c r="R22" s="4">
        <f>+D22+F22+H22+J22+L22+N22+P22</f>
        <v>284</v>
      </c>
      <c r="S22" s="4">
        <f>R22*100/500</f>
        <v>56.8</v>
      </c>
      <c r="T22" s="35" t="s">
        <v>128</v>
      </c>
      <c r="U22" s="4"/>
    </row>
    <row r="23" spans="1:21" ht="15">
      <c r="A23" s="18">
        <f t="shared" si="0"/>
        <v>17</v>
      </c>
      <c r="B23" s="8">
        <v>1678046</v>
      </c>
      <c r="C23" s="5" t="s">
        <v>109</v>
      </c>
      <c r="D23" s="9">
        <v>80</v>
      </c>
      <c r="E23" s="9" t="s">
        <v>132</v>
      </c>
      <c r="F23" s="4"/>
      <c r="G23" s="4"/>
      <c r="H23" s="4"/>
      <c r="I23" s="4"/>
      <c r="J23" s="9">
        <v>57</v>
      </c>
      <c r="K23" s="9" t="s">
        <v>7</v>
      </c>
      <c r="L23" s="9">
        <v>33</v>
      </c>
      <c r="M23" s="9" t="s">
        <v>137</v>
      </c>
      <c r="N23" s="9">
        <v>60</v>
      </c>
      <c r="O23" s="9" t="s">
        <v>135</v>
      </c>
      <c r="P23" s="9">
        <v>53</v>
      </c>
      <c r="Q23" s="9" t="s">
        <v>135</v>
      </c>
      <c r="R23" s="4">
        <f>+D23+F23+H23+J23+L23+N23+P23</f>
        <v>283</v>
      </c>
      <c r="S23" s="4">
        <f>R23*100/500</f>
        <v>56.6</v>
      </c>
      <c r="T23" s="4" t="s">
        <v>26</v>
      </c>
      <c r="U23" s="4" t="s">
        <v>28</v>
      </c>
    </row>
    <row r="24" spans="1:21" ht="15">
      <c r="A24" s="18">
        <f t="shared" si="0"/>
        <v>18</v>
      </c>
      <c r="B24" s="8">
        <v>1678042</v>
      </c>
      <c r="C24" s="5" t="s">
        <v>105</v>
      </c>
      <c r="D24" s="9">
        <v>75</v>
      </c>
      <c r="E24" s="9" t="s">
        <v>133</v>
      </c>
      <c r="F24" s="9">
        <v>75</v>
      </c>
      <c r="G24" s="9" t="s">
        <v>133</v>
      </c>
      <c r="H24" s="4"/>
      <c r="I24" s="4"/>
      <c r="J24" s="4"/>
      <c r="K24" s="4"/>
      <c r="L24" s="9">
        <v>33</v>
      </c>
      <c r="M24" s="9" t="s">
        <v>137</v>
      </c>
      <c r="N24" s="9">
        <v>45</v>
      </c>
      <c r="O24" s="9" t="s">
        <v>137</v>
      </c>
      <c r="P24" s="9">
        <v>48</v>
      </c>
      <c r="Q24" s="9" t="s">
        <v>136</v>
      </c>
      <c r="R24" s="4">
        <f>+D24+F24+H24+J24+L24+N24+P24</f>
        <v>276</v>
      </c>
      <c r="S24" s="4">
        <f>R24*100/500</f>
        <v>55.2</v>
      </c>
      <c r="T24" s="4" t="s">
        <v>26</v>
      </c>
      <c r="U24" s="4" t="s">
        <v>28</v>
      </c>
    </row>
    <row r="25" spans="1:21" ht="15">
      <c r="A25" s="18">
        <f t="shared" si="0"/>
        <v>19</v>
      </c>
      <c r="B25" s="8">
        <v>1678034</v>
      </c>
      <c r="C25" s="5" t="s">
        <v>97</v>
      </c>
      <c r="D25" s="9">
        <v>76</v>
      </c>
      <c r="E25" s="9" t="s">
        <v>133</v>
      </c>
      <c r="F25" s="9"/>
      <c r="G25" s="9"/>
      <c r="H25" s="4">
        <v>33</v>
      </c>
      <c r="I25" s="4" t="s">
        <v>137</v>
      </c>
      <c r="J25" s="4"/>
      <c r="K25" s="4"/>
      <c r="L25" s="9">
        <v>33</v>
      </c>
      <c r="M25" s="9" t="s">
        <v>137</v>
      </c>
      <c r="N25" s="9">
        <v>56</v>
      </c>
      <c r="O25" s="9" t="s">
        <v>135</v>
      </c>
      <c r="P25" s="9">
        <v>59</v>
      </c>
      <c r="Q25" s="9" t="s">
        <v>134</v>
      </c>
      <c r="R25" s="4">
        <f>+D25+F25+H25+J25+L25+N25+P25</f>
        <v>257</v>
      </c>
      <c r="S25" s="4">
        <f>R25*100/500</f>
        <v>51.4</v>
      </c>
      <c r="T25" s="4" t="s">
        <v>26</v>
      </c>
      <c r="U25" s="4" t="s">
        <v>28</v>
      </c>
    </row>
    <row r="26" spans="1:21" ht="15">
      <c r="A26" s="18">
        <f t="shared" si="0"/>
        <v>20</v>
      </c>
      <c r="B26" s="8">
        <v>1678032</v>
      </c>
      <c r="C26" s="5" t="s">
        <v>95</v>
      </c>
      <c r="D26" s="9">
        <v>73</v>
      </c>
      <c r="E26" s="9" t="s">
        <v>133</v>
      </c>
      <c r="F26" s="9">
        <v>61</v>
      </c>
      <c r="G26" s="9" t="s">
        <v>135</v>
      </c>
      <c r="H26" s="4"/>
      <c r="I26" s="4"/>
      <c r="J26" s="4"/>
      <c r="K26" s="4"/>
      <c r="L26" s="9">
        <v>33</v>
      </c>
      <c r="M26" s="9" t="s">
        <v>137</v>
      </c>
      <c r="N26" s="9">
        <v>47</v>
      </c>
      <c r="O26" s="9" t="s">
        <v>137</v>
      </c>
      <c r="P26" s="9">
        <v>43</v>
      </c>
      <c r="Q26" s="9" t="s">
        <v>137</v>
      </c>
      <c r="R26" s="4">
        <f>+D26+F26+H26+J26+L26+N26+P26</f>
        <v>257</v>
      </c>
      <c r="S26" s="4">
        <f>R26*100/500</f>
        <v>51.4</v>
      </c>
      <c r="T26" s="4" t="s">
        <v>26</v>
      </c>
      <c r="U26" s="4" t="s">
        <v>28</v>
      </c>
    </row>
    <row r="27" spans="1:21" ht="15">
      <c r="A27" s="18">
        <f t="shared" si="0"/>
        <v>21</v>
      </c>
      <c r="B27" s="8">
        <v>1678025</v>
      </c>
      <c r="C27" s="5" t="s">
        <v>88</v>
      </c>
      <c r="D27" s="9">
        <v>60</v>
      </c>
      <c r="E27" s="9" t="s">
        <v>135</v>
      </c>
      <c r="F27" s="9"/>
      <c r="G27" s="9"/>
      <c r="H27" s="4">
        <v>39</v>
      </c>
      <c r="I27" s="4" t="s">
        <v>136</v>
      </c>
      <c r="J27" s="4"/>
      <c r="K27" s="4"/>
      <c r="L27" s="9">
        <v>39</v>
      </c>
      <c r="M27" s="9" t="s">
        <v>136</v>
      </c>
      <c r="N27" s="9">
        <v>50</v>
      </c>
      <c r="O27" s="9" t="s">
        <v>136</v>
      </c>
      <c r="P27" s="9">
        <v>44</v>
      </c>
      <c r="Q27" s="9" t="s">
        <v>137</v>
      </c>
      <c r="R27" s="4">
        <f>+D27+F27+H27+J27+L27+N27+P27</f>
        <v>232</v>
      </c>
      <c r="S27" s="4">
        <f>R27*100/500</f>
        <v>46.4</v>
      </c>
      <c r="T27" s="4" t="s">
        <v>26</v>
      </c>
      <c r="U27" s="4" t="s">
        <v>28</v>
      </c>
    </row>
    <row r="28" spans="1:21" ht="15">
      <c r="A28" s="18">
        <f t="shared" si="0"/>
        <v>22</v>
      </c>
      <c r="B28" s="8">
        <v>1678045</v>
      </c>
      <c r="C28" s="5" t="s">
        <v>108</v>
      </c>
      <c r="D28" s="9">
        <v>60</v>
      </c>
      <c r="E28" s="9" t="s">
        <v>135</v>
      </c>
      <c r="F28" s="9">
        <v>56</v>
      </c>
      <c r="G28" s="9" t="s">
        <v>136</v>
      </c>
      <c r="H28" s="4"/>
      <c r="I28" s="4"/>
      <c r="J28" s="4"/>
      <c r="K28" s="4"/>
      <c r="L28" s="39">
        <v>24</v>
      </c>
      <c r="M28" s="39" t="s">
        <v>138</v>
      </c>
      <c r="N28" s="9">
        <v>42</v>
      </c>
      <c r="O28" s="9" t="s">
        <v>137</v>
      </c>
      <c r="P28" s="9">
        <v>48</v>
      </c>
      <c r="Q28" s="9" t="s">
        <v>136</v>
      </c>
      <c r="R28" s="4">
        <f>+D28+F28+H28+J28+L28+N28+P28</f>
        <v>230</v>
      </c>
      <c r="S28" s="4">
        <f>R28*100/500</f>
        <v>46</v>
      </c>
      <c r="T28" s="35" t="s">
        <v>128</v>
      </c>
      <c r="U28" s="4"/>
    </row>
    <row r="29" spans="1:21" ht="15">
      <c r="A29" s="18">
        <f t="shared" si="0"/>
        <v>23</v>
      </c>
      <c r="B29" s="8">
        <v>1678044</v>
      </c>
      <c r="C29" s="5" t="s">
        <v>107</v>
      </c>
      <c r="D29" s="9">
        <v>51</v>
      </c>
      <c r="E29" s="9" t="s">
        <v>136</v>
      </c>
      <c r="F29" s="9">
        <v>46</v>
      </c>
      <c r="G29" s="9" t="s">
        <v>137</v>
      </c>
      <c r="H29" s="4"/>
      <c r="I29" s="4"/>
      <c r="J29" s="4"/>
      <c r="K29" s="4"/>
      <c r="L29" s="9">
        <v>35</v>
      </c>
      <c r="M29" s="9" t="s">
        <v>137</v>
      </c>
      <c r="N29" s="9">
        <v>51</v>
      </c>
      <c r="O29" s="9" t="s">
        <v>136</v>
      </c>
      <c r="P29" s="9">
        <v>44</v>
      </c>
      <c r="Q29" s="9" t="s">
        <v>137</v>
      </c>
      <c r="R29" s="4">
        <f>+D29+F29+H29+J29+L29+N29+P29</f>
        <v>227</v>
      </c>
      <c r="S29" s="4">
        <f>R29*100/500</f>
        <v>45.4</v>
      </c>
      <c r="T29" s="4" t="s">
        <v>26</v>
      </c>
      <c r="U29" s="4" t="s">
        <v>28</v>
      </c>
    </row>
    <row r="30" spans="1:21" ht="15">
      <c r="A30" s="18">
        <f t="shared" si="0"/>
        <v>24</v>
      </c>
      <c r="B30" s="8">
        <v>1678026</v>
      </c>
      <c r="C30" s="5" t="s">
        <v>89</v>
      </c>
      <c r="D30" s="9">
        <v>54</v>
      </c>
      <c r="E30" s="9" t="s">
        <v>136</v>
      </c>
      <c r="F30" s="9">
        <v>43</v>
      </c>
      <c r="G30" s="9" t="s">
        <v>137</v>
      </c>
      <c r="H30" s="4"/>
      <c r="I30" s="4"/>
      <c r="J30" s="4"/>
      <c r="K30" s="4"/>
      <c r="L30" s="9">
        <v>35</v>
      </c>
      <c r="M30" s="9" t="s">
        <v>137</v>
      </c>
      <c r="N30" s="9">
        <v>46</v>
      </c>
      <c r="O30" s="9" t="s">
        <v>137</v>
      </c>
      <c r="P30" s="9">
        <v>42</v>
      </c>
      <c r="Q30" s="9" t="s">
        <v>137</v>
      </c>
      <c r="R30" s="4">
        <f>+D30+F30+H30+J30+L30+N30+P30</f>
        <v>220</v>
      </c>
      <c r="S30" s="4">
        <f>R30*100/500</f>
        <v>44</v>
      </c>
      <c r="T30" s="4" t="s">
        <v>26</v>
      </c>
      <c r="U30" s="4" t="s">
        <v>40</v>
      </c>
    </row>
    <row r="31" spans="1:21" ht="15">
      <c r="A31" s="18">
        <f t="shared" si="0"/>
        <v>25</v>
      </c>
      <c r="B31" s="8">
        <v>1678030</v>
      </c>
      <c r="C31" s="5" t="s">
        <v>93</v>
      </c>
      <c r="D31" s="9">
        <v>55</v>
      </c>
      <c r="E31" s="9" t="s">
        <v>135</v>
      </c>
      <c r="F31" s="9">
        <v>64</v>
      </c>
      <c r="G31" s="9" t="s">
        <v>135</v>
      </c>
      <c r="H31" s="4"/>
      <c r="I31" s="4"/>
      <c r="J31" s="4"/>
      <c r="K31" s="4"/>
      <c r="L31" s="39">
        <v>10</v>
      </c>
      <c r="M31" s="39" t="s">
        <v>138</v>
      </c>
      <c r="N31" s="9">
        <v>45</v>
      </c>
      <c r="O31" s="9" t="s">
        <v>137</v>
      </c>
      <c r="P31" s="9">
        <v>44</v>
      </c>
      <c r="Q31" s="9" t="s">
        <v>137</v>
      </c>
      <c r="R31" s="4">
        <f>+D31+F31+H31+J31+L31+N31+P31</f>
        <v>218</v>
      </c>
      <c r="S31" s="4">
        <f>R31*100/500</f>
        <v>43.6</v>
      </c>
      <c r="T31" s="35" t="s">
        <v>128</v>
      </c>
      <c r="U31" s="4"/>
    </row>
    <row r="32" spans="1:21" ht="15">
      <c r="A32" s="18">
        <f t="shared" si="0"/>
        <v>26</v>
      </c>
      <c r="B32" s="8">
        <v>1678048</v>
      </c>
      <c r="C32" s="5" t="s">
        <v>111</v>
      </c>
      <c r="D32" s="9">
        <v>63</v>
      </c>
      <c r="E32" s="9" t="s">
        <v>134</v>
      </c>
      <c r="F32" s="4">
        <v>56</v>
      </c>
      <c r="G32" s="4" t="s">
        <v>136</v>
      </c>
      <c r="H32" s="9"/>
      <c r="I32" s="9"/>
      <c r="J32" s="4"/>
      <c r="K32" s="4"/>
      <c r="L32" s="39">
        <v>10</v>
      </c>
      <c r="M32" s="39" t="s">
        <v>138</v>
      </c>
      <c r="N32" s="9">
        <v>42</v>
      </c>
      <c r="O32" s="9" t="s">
        <v>137</v>
      </c>
      <c r="P32" s="9">
        <v>42</v>
      </c>
      <c r="Q32" s="9" t="s">
        <v>137</v>
      </c>
      <c r="R32" s="4">
        <f>+D32+F32+H32+J32+L32+N32+P32</f>
        <v>213</v>
      </c>
      <c r="S32" s="4">
        <f>R32*100/500</f>
        <v>42.6</v>
      </c>
      <c r="T32" s="35" t="s">
        <v>128</v>
      </c>
      <c r="U32" s="4"/>
    </row>
    <row r="33" spans="1:21" ht="15">
      <c r="A33" s="18">
        <f t="shared" si="0"/>
        <v>27</v>
      </c>
      <c r="B33" s="8">
        <v>1678047</v>
      </c>
      <c r="C33" s="5" t="s">
        <v>110</v>
      </c>
      <c r="D33" s="9">
        <v>39</v>
      </c>
      <c r="E33" s="9" t="s">
        <v>137</v>
      </c>
      <c r="F33" s="9">
        <v>41</v>
      </c>
      <c r="G33" s="9" t="s">
        <v>137</v>
      </c>
      <c r="H33" s="4"/>
      <c r="I33" s="4"/>
      <c r="J33" s="4"/>
      <c r="K33" s="4"/>
      <c r="L33" s="9">
        <v>33</v>
      </c>
      <c r="M33" s="9" t="s">
        <v>137</v>
      </c>
      <c r="N33" s="9">
        <v>47</v>
      </c>
      <c r="O33" s="9" t="s">
        <v>137</v>
      </c>
      <c r="P33" s="9">
        <v>47</v>
      </c>
      <c r="Q33" s="9" t="s">
        <v>136</v>
      </c>
      <c r="R33" s="4">
        <f>+D33+F33+H33+J33+L33+N33+P33</f>
        <v>207</v>
      </c>
      <c r="S33" s="4">
        <f>R33*100/500</f>
        <v>41.4</v>
      </c>
      <c r="T33" s="4" t="s">
        <v>26</v>
      </c>
      <c r="U33" s="4" t="s">
        <v>40</v>
      </c>
    </row>
    <row r="34" spans="1:21" ht="15">
      <c r="A34" s="18">
        <f t="shared" si="0"/>
        <v>28</v>
      </c>
      <c r="B34" s="8">
        <v>1678053</v>
      </c>
      <c r="C34" s="5" t="s">
        <v>116</v>
      </c>
      <c r="D34" s="9">
        <v>59</v>
      </c>
      <c r="E34" s="9" t="s">
        <v>135</v>
      </c>
      <c r="F34" s="9"/>
      <c r="G34" s="9"/>
      <c r="H34" s="4"/>
      <c r="I34" s="4"/>
      <c r="J34" s="4">
        <v>57</v>
      </c>
      <c r="K34" s="4" t="s">
        <v>7</v>
      </c>
      <c r="L34" s="40">
        <v>8</v>
      </c>
      <c r="M34" s="40" t="s">
        <v>138</v>
      </c>
      <c r="N34" s="40">
        <v>28</v>
      </c>
      <c r="O34" s="40" t="s">
        <v>138</v>
      </c>
      <c r="P34" s="9">
        <v>43</v>
      </c>
      <c r="Q34" s="9" t="s">
        <v>137</v>
      </c>
      <c r="R34" s="4">
        <f>+D34+F34+H34+J34+L34+N34+P34</f>
        <v>195</v>
      </c>
      <c r="S34" s="4">
        <f>R34*100/500</f>
        <v>39</v>
      </c>
      <c r="T34" s="7" t="s">
        <v>129</v>
      </c>
      <c r="U34" s="4"/>
    </row>
    <row r="35" spans="1:21" ht="15">
      <c r="A35" s="18">
        <f t="shared" si="0"/>
        <v>29</v>
      </c>
      <c r="B35" s="8">
        <v>1678027</v>
      </c>
      <c r="C35" s="5" t="s">
        <v>90</v>
      </c>
      <c r="D35" s="9">
        <v>47</v>
      </c>
      <c r="E35" s="9" t="s">
        <v>136</v>
      </c>
      <c r="F35" s="4">
        <v>52</v>
      </c>
      <c r="G35" s="4" t="s">
        <v>136</v>
      </c>
      <c r="H35" s="9"/>
      <c r="I35" s="9"/>
      <c r="J35" s="4"/>
      <c r="K35" s="4"/>
      <c r="L35" s="39">
        <v>8</v>
      </c>
      <c r="M35" s="39" t="s">
        <v>138</v>
      </c>
      <c r="N35" s="9">
        <v>41</v>
      </c>
      <c r="O35" s="9" t="s">
        <v>137</v>
      </c>
      <c r="P35" s="9">
        <v>40</v>
      </c>
      <c r="Q35" s="9" t="s">
        <v>137</v>
      </c>
      <c r="R35" s="4">
        <f>+D35+F35+H35+J35+L35+N35+P35</f>
        <v>188</v>
      </c>
      <c r="S35" s="4">
        <f>R35*100/500</f>
        <v>37.6</v>
      </c>
      <c r="T35" s="35" t="s">
        <v>128</v>
      </c>
      <c r="U35" s="4"/>
    </row>
    <row r="36" spans="1:21" ht="15">
      <c r="A36" s="18">
        <f t="shared" si="0"/>
        <v>30</v>
      </c>
      <c r="B36" s="8">
        <v>1678029</v>
      </c>
      <c r="C36" s="5" t="s">
        <v>92</v>
      </c>
      <c r="D36" s="9">
        <v>50</v>
      </c>
      <c r="E36" s="9" t="s">
        <v>136</v>
      </c>
      <c r="F36" s="4">
        <v>60</v>
      </c>
      <c r="G36" s="4" t="s">
        <v>135</v>
      </c>
      <c r="H36" s="9"/>
      <c r="I36" s="9"/>
      <c r="J36" s="4"/>
      <c r="K36" s="4"/>
      <c r="L36" s="40">
        <v>18</v>
      </c>
      <c r="M36" s="40" t="s">
        <v>138</v>
      </c>
      <c r="N36" s="40">
        <v>30</v>
      </c>
      <c r="O36" s="40" t="s">
        <v>138</v>
      </c>
      <c r="P36" s="40">
        <v>24</v>
      </c>
      <c r="Q36" s="40" t="s">
        <v>138</v>
      </c>
      <c r="R36" s="4">
        <f>+D36+F36+H36+J36+L36+N36+P36</f>
        <v>182</v>
      </c>
      <c r="S36" s="4">
        <f>R36*100/500</f>
        <v>36.4</v>
      </c>
      <c r="T36" s="7" t="s">
        <v>129</v>
      </c>
      <c r="U36" s="4"/>
    </row>
    <row r="37" spans="1:21" ht="15">
      <c r="A37" s="18">
        <f t="shared" si="0"/>
        <v>31</v>
      </c>
      <c r="B37" s="8">
        <v>1678031</v>
      </c>
      <c r="C37" s="5" t="s">
        <v>94</v>
      </c>
      <c r="D37" s="9">
        <v>60</v>
      </c>
      <c r="E37" s="9" t="s">
        <v>135</v>
      </c>
      <c r="F37" s="9"/>
      <c r="G37" s="9"/>
      <c r="H37" s="4"/>
      <c r="I37" s="4"/>
      <c r="J37" s="7">
        <v>41</v>
      </c>
      <c r="K37" s="7" t="s">
        <v>41</v>
      </c>
      <c r="L37" s="40">
        <v>2</v>
      </c>
      <c r="M37" s="40" t="s">
        <v>138</v>
      </c>
      <c r="N37" s="40">
        <v>27</v>
      </c>
      <c r="O37" s="40" t="s">
        <v>138</v>
      </c>
      <c r="P37" s="40">
        <v>23</v>
      </c>
      <c r="Q37" s="40" t="s">
        <v>138</v>
      </c>
      <c r="R37" s="4">
        <f>+D37+F37+H37+J37+L37+N37+P37</f>
        <v>153</v>
      </c>
      <c r="S37" s="4">
        <f>R37*100/500</f>
        <v>30.6</v>
      </c>
      <c r="T37" s="7" t="s">
        <v>129</v>
      </c>
      <c r="U37" s="4"/>
    </row>
    <row r="38" spans="1:21" ht="15">
      <c r="A38" s="18">
        <f t="shared" si="0"/>
        <v>32</v>
      </c>
      <c r="B38" s="8">
        <v>1678043</v>
      </c>
      <c r="C38" s="5" t="s">
        <v>106</v>
      </c>
      <c r="D38" s="9">
        <v>35</v>
      </c>
      <c r="E38" s="9" t="s">
        <v>137</v>
      </c>
      <c r="F38" s="9">
        <v>53</v>
      </c>
      <c r="G38" s="9" t="s">
        <v>136</v>
      </c>
      <c r="H38" s="4"/>
      <c r="I38" s="4"/>
      <c r="J38" s="4"/>
      <c r="K38" s="4"/>
      <c r="L38" s="40">
        <v>7</v>
      </c>
      <c r="M38" s="40" t="s">
        <v>138</v>
      </c>
      <c r="N38" s="40">
        <v>25</v>
      </c>
      <c r="O38" s="40" t="s">
        <v>138</v>
      </c>
      <c r="P38" s="40">
        <v>24</v>
      </c>
      <c r="Q38" s="40" t="s">
        <v>138</v>
      </c>
      <c r="R38" s="4">
        <f>+D38+F38+H38+J38+L38+N38+P38</f>
        <v>144</v>
      </c>
      <c r="S38" s="4">
        <f>R38*100/500</f>
        <v>28.8</v>
      </c>
      <c r="T38" s="7" t="s">
        <v>129</v>
      </c>
      <c r="U38" s="4"/>
    </row>
    <row r="39" spans="1:21" ht="15">
      <c r="A39" s="18">
        <f t="shared" si="0"/>
        <v>33</v>
      </c>
      <c r="B39" s="8">
        <v>1678039</v>
      </c>
      <c r="C39" s="5" t="s">
        <v>102</v>
      </c>
      <c r="D39" s="9">
        <v>46</v>
      </c>
      <c r="E39" s="41" t="s">
        <v>136</v>
      </c>
      <c r="F39" s="9">
        <v>47</v>
      </c>
      <c r="G39" s="9" t="s">
        <v>136</v>
      </c>
      <c r="H39" s="4"/>
      <c r="I39" s="4"/>
      <c r="J39" s="4"/>
      <c r="K39" s="4"/>
      <c r="L39" s="40">
        <v>6</v>
      </c>
      <c r="M39" s="40" t="s">
        <v>138</v>
      </c>
      <c r="N39" s="40">
        <v>19</v>
      </c>
      <c r="O39" s="40" t="s">
        <v>138</v>
      </c>
      <c r="P39" s="40">
        <v>20</v>
      </c>
      <c r="Q39" s="40" t="s">
        <v>138</v>
      </c>
      <c r="R39" s="4">
        <f>+D39+F39+H39+J39+L39+N39+P39</f>
        <v>138</v>
      </c>
      <c r="S39" s="4">
        <f>R39*100/500</f>
        <v>27.6</v>
      </c>
      <c r="T39" s="7" t="s">
        <v>129</v>
      </c>
      <c r="U39" s="4"/>
    </row>
    <row r="40" spans="2:21" ht="15">
      <c r="B40" s="29"/>
      <c r="C40" s="6" t="s">
        <v>127</v>
      </c>
      <c r="D40" s="22">
        <f>SUM(D7:D39)</f>
        <v>2287</v>
      </c>
      <c r="F40" s="22">
        <f>SUM(F7:F39)</f>
        <v>1305</v>
      </c>
      <c r="G40" s="22"/>
      <c r="H40" s="22">
        <f>SUM(H7:H39)</f>
        <v>414</v>
      </c>
      <c r="I40" s="22"/>
      <c r="J40" s="22">
        <f>SUM(J7:J39)</f>
        <v>301</v>
      </c>
      <c r="K40" s="22"/>
      <c r="L40" s="22">
        <f>SUM(L7:L39)</f>
        <v>1284</v>
      </c>
      <c r="M40" s="22"/>
      <c r="N40" s="22">
        <f>SUM(N7:N39)</f>
        <v>1930</v>
      </c>
      <c r="O40" s="22"/>
      <c r="P40" s="22">
        <f>SUM(P7:P39)</f>
        <v>1769</v>
      </c>
      <c r="Q40" s="22"/>
      <c r="R40" s="22"/>
      <c r="S40" s="22"/>
      <c r="T40" s="22"/>
      <c r="U40" s="22"/>
    </row>
    <row r="41" spans="2:21" ht="15">
      <c r="B41" s="29"/>
      <c r="C41" s="6"/>
      <c r="D41" s="22">
        <f>+D40/33</f>
        <v>69.3030303030303</v>
      </c>
      <c r="E41" s="22"/>
      <c r="F41" s="22">
        <f>+F40/20</f>
        <v>65.25</v>
      </c>
      <c r="G41" s="22"/>
      <c r="H41" s="22">
        <f>+H40/8</f>
        <v>51.75</v>
      </c>
      <c r="I41" s="22"/>
      <c r="J41" s="22">
        <f>+J40/5</f>
        <v>60.2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2:21" ht="15">
      <c r="B42" s="29"/>
      <c r="C42" s="6" t="s">
        <v>120</v>
      </c>
      <c r="D42" s="22">
        <f>+Science!D49</f>
        <v>3357</v>
      </c>
      <c r="E42" s="22"/>
      <c r="F42" s="22">
        <f>+Science!F49</f>
        <v>2009</v>
      </c>
      <c r="G42" s="22"/>
      <c r="H42" s="22">
        <f>+Science!L49</f>
        <v>2454</v>
      </c>
      <c r="I42" s="22"/>
      <c r="J42" s="22">
        <f>+Science!H49</f>
        <v>1443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2:21" ht="15">
      <c r="B43" s="29"/>
      <c r="C43" s="6" t="s">
        <v>125</v>
      </c>
      <c r="D43" s="22">
        <f>+D40+D42</f>
        <v>5644</v>
      </c>
      <c r="E43" s="22"/>
      <c r="F43" s="22">
        <f>+F40+F42</f>
        <v>3314</v>
      </c>
      <c r="G43" s="22"/>
      <c r="H43" s="22">
        <f>+H40+H42</f>
        <v>2868</v>
      </c>
      <c r="I43" s="22"/>
      <c r="J43" s="22">
        <f>+J40+J42</f>
        <v>1744</v>
      </c>
      <c r="K43" s="22"/>
      <c r="L43" s="22">
        <f>+L40</f>
        <v>1284</v>
      </c>
      <c r="M43" s="22"/>
      <c r="N43" s="22">
        <f>+N40</f>
        <v>1930</v>
      </c>
      <c r="O43" s="22"/>
      <c r="P43" s="22">
        <f>+P40</f>
        <v>1769</v>
      </c>
      <c r="Q43" s="22"/>
      <c r="R43" s="22">
        <f>SUM(R7:R42)</f>
        <v>9290</v>
      </c>
      <c r="S43" s="22"/>
      <c r="T43" s="22"/>
      <c r="U43" s="22"/>
    </row>
    <row r="44" spans="2:21" ht="15">
      <c r="B44" s="29"/>
      <c r="C44" s="6"/>
      <c r="D44" s="22">
        <f>+D43/76</f>
        <v>74.26315789473684</v>
      </c>
      <c r="E44" s="22"/>
      <c r="F44" s="22">
        <f>+F43/45</f>
        <v>73.64444444444445</v>
      </c>
      <c r="G44" s="22"/>
      <c r="H44" s="22">
        <f>+H43/45</f>
        <v>63.733333333333334</v>
      </c>
      <c r="I44" s="22"/>
      <c r="J44" s="22">
        <f>+J43/23</f>
        <v>75.82608695652173</v>
      </c>
      <c r="K44" s="22"/>
      <c r="L44" s="22">
        <f>+L43/33</f>
        <v>38.90909090909091</v>
      </c>
      <c r="M44" s="22"/>
      <c r="N44" s="22">
        <f>+N43/33</f>
        <v>58.484848484848484</v>
      </c>
      <c r="O44" s="22"/>
      <c r="P44" s="22">
        <f>+P43/33</f>
        <v>53.60606060606061</v>
      </c>
      <c r="Q44" s="22"/>
      <c r="R44" s="22">
        <f>+R43/33</f>
        <v>281.5151515151515</v>
      </c>
      <c r="S44" s="22"/>
      <c r="T44" s="22"/>
      <c r="U44" s="22"/>
    </row>
    <row r="45" spans="2:21" ht="15">
      <c r="B45" s="29"/>
      <c r="C45" s="6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>
        <f>+R44/5</f>
        <v>56.3030303030303</v>
      </c>
      <c r="S45" s="22"/>
      <c r="T45" s="22"/>
      <c r="U45" s="22"/>
    </row>
    <row r="46" spans="2:21" ht="15">
      <c r="B46" s="1"/>
      <c r="C46" s="1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2:21" ht="15">
      <c r="B47" s="30" t="s">
        <v>29</v>
      </c>
      <c r="C47" s="30"/>
      <c r="D47" s="30"/>
      <c r="E47" s="31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2:21" ht="15">
      <c r="B48" s="4">
        <v>1</v>
      </c>
      <c r="C48" s="5" t="s">
        <v>117</v>
      </c>
      <c r="D48" s="4">
        <v>89.6</v>
      </c>
      <c r="E48" s="27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2:21" ht="15">
      <c r="B49" s="4">
        <v>2</v>
      </c>
      <c r="C49" s="5" t="s">
        <v>87</v>
      </c>
      <c r="D49" s="4">
        <v>88.4</v>
      </c>
      <c r="E49" s="27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2:21" ht="15">
      <c r="B50" s="4">
        <v>3</v>
      </c>
      <c r="C50" s="5" t="s">
        <v>91</v>
      </c>
      <c r="D50" s="4">
        <v>86.4</v>
      </c>
      <c r="E50" s="27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2:21" ht="15">
      <c r="B51" s="22"/>
      <c r="C51" s="10"/>
      <c r="D51" s="22"/>
      <c r="E51" s="27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2:13" ht="15">
      <c r="B52" s="32"/>
      <c r="C52" s="32"/>
      <c r="D52" s="33" t="s">
        <v>15</v>
      </c>
      <c r="E52" s="33" t="s">
        <v>122</v>
      </c>
      <c r="F52" s="18" t="s">
        <v>17</v>
      </c>
      <c r="G52" s="18" t="s">
        <v>18</v>
      </c>
      <c r="H52" s="19" t="s">
        <v>123</v>
      </c>
      <c r="I52" s="18" t="s">
        <v>20</v>
      </c>
      <c r="J52" s="18" t="s">
        <v>21</v>
      </c>
      <c r="K52" s="18" t="s">
        <v>36</v>
      </c>
      <c r="L52" s="18" t="s">
        <v>124</v>
      </c>
      <c r="M52" s="18" t="s">
        <v>38</v>
      </c>
    </row>
    <row r="53" spans="3:10" ht="15">
      <c r="C53" s="25" t="s">
        <v>120</v>
      </c>
      <c r="D53" s="18">
        <v>43</v>
      </c>
      <c r="E53" s="18">
        <v>25</v>
      </c>
      <c r="F53" s="18">
        <v>18</v>
      </c>
      <c r="G53" s="18">
        <v>6</v>
      </c>
      <c r="H53" s="18">
        <v>37</v>
      </c>
      <c r="I53" s="18">
        <v>43</v>
      </c>
      <c r="J53" s="18">
        <v>43</v>
      </c>
    </row>
    <row r="54" spans="3:13" ht="15">
      <c r="C54" s="25" t="s">
        <v>121</v>
      </c>
      <c r="D54" s="18">
        <v>33</v>
      </c>
      <c r="E54" s="18">
        <v>20</v>
      </c>
      <c r="F54" s="18">
        <v>5</v>
      </c>
      <c r="H54" s="18">
        <v>8</v>
      </c>
      <c r="K54" s="18">
        <v>33</v>
      </c>
      <c r="L54" s="18">
        <v>33</v>
      </c>
      <c r="M54" s="18">
        <v>33</v>
      </c>
    </row>
    <row r="55" spans="3:8" ht="15">
      <c r="C55" s="25" t="s">
        <v>125</v>
      </c>
      <c r="D55" s="18">
        <f>SUM(D53:D54)</f>
        <v>76</v>
      </c>
      <c r="E55" s="18">
        <f aca="true" t="shared" si="1" ref="E55:F55">SUM(E53:E54)</f>
        <v>45</v>
      </c>
      <c r="F55" s="18">
        <f t="shared" si="1"/>
        <v>23</v>
      </c>
      <c r="H55" s="18">
        <f>SUM(H53:H54)</f>
        <v>45</v>
      </c>
    </row>
  </sheetData>
  <mergeCells count="3">
    <mergeCell ref="B2:U2"/>
    <mergeCell ref="B3:U3"/>
    <mergeCell ref="B4:U4"/>
  </mergeCells>
  <printOptions horizontalCentered="1"/>
  <pageMargins left="0.2" right="0.2" top="0.25" bottom="0.25" header="0.3" footer="0.3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56"/>
  <sheetViews>
    <sheetView workbookViewId="0" topLeftCell="A30">
      <selection activeCell="B1" sqref="B1:U48"/>
    </sheetView>
  </sheetViews>
  <sheetFormatPr defaultColWidth="9.140625" defaultRowHeight="15"/>
  <cols>
    <col min="1" max="1" width="9.28125" style="44" bestFit="1" customWidth="1"/>
    <col min="2" max="2" width="11.28125" style="25" bestFit="1" customWidth="1"/>
    <col min="3" max="3" width="23.57421875" style="25" customWidth="1"/>
    <col min="4" max="4" width="8.28125" style="44" customWidth="1"/>
    <col min="5" max="5" width="6.8515625" style="44" customWidth="1"/>
    <col min="6" max="6" width="6.140625" style="44" customWidth="1"/>
    <col min="7" max="7" width="5.8515625" style="44" customWidth="1"/>
    <col min="8" max="8" width="7.421875" style="44" customWidth="1"/>
    <col min="9" max="9" width="6.7109375" style="44" customWidth="1"/>
    <col min="10" max="10" width="6.140625" style="44" customWidth="1"/>
    <col min="11" max="11" width="6.421875" style="44" customWidth="1"/>
    <col min="12" max="12" width="5.8515625" style="44" customWidth="1"/>
    <col min="13" max="13" width="6.00390625" style="44" customWidth="1"/>
    <col min="14" max="14" width="6.57421875" style="44" customWidth="1"/>
    <col min="15" max="15" width="6.421875" style="44" customWidth="1"/>
    <col min="16" max="16" width="7.00390625" style="44" customWidth="1"/>
    <col min="17" max="17" width="6.7109375" style="44" customWidth="1"/>
    <col min="18" max="19" width="9.28125" style="44" bestFit="1" customWidth="1"/>
    <col min="20" max="21" width="9.140625" style="44" customWidth="1"/>
    <col min="22" max="16384" width="9.140625" style="19" customWidth="1"/>
  </cols>
  <sheetData>
    <row r="1" spans="2:21" ht="15">
      <c r="B1" s="64" t="s">
        <v>30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2:21" ht="15">
      <c r="B2" s="65" t="s">
        <v>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2:21" ht="15">
      <c r="B3" s="65" t="s">
        <v>42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2:21" ht="15">
      <c r="B4" s="1"/>
      <c r="C4" s="1"/>
      <c r="D4" s="42">
        <v>301</v>
      </c>
      <c r="E4" s="42">
        <v>301</v>
      </c>
      <c r="F4" s="42">
        <v>302</v>
      </c>
      <c r="G4" s="42">
        <v>302</v>
      </c>
      <c r="H4" s="2" t="s">
        <v>9</v>
      </c>
      <c r="I4" s="2" t="s">
        <v>9</v>
      </c>
      <c r="J4" s="2" t="s">
        <v>10</v>
      </c>
      <c r="K4" s="2" t="s">
        <v>10</v>
      </c>
      <c r="L4" s="2" t="s">
        <v>11</v>
      </c>
      <c r="M4" s="2" t="s">
        <v>11</v>
      </c>
      <c r="N4" s="2" t="s">
        <v>12</v>
      </c>
      <c r="O4" s="2" t="s">
        <v>12</v>
      </c>
      <c r="P4" s="2" t="s">
        <v>13</v>
      </c>
      <c r="Q4" s="2" t="s">
        <v>13</v>
      </c>
      <c r="R4" s="42"/>
      <c r="S4" s="42"/>
      <c r="T4" s="42"/>
      <c r="U4" s="42"/>
    </row>
    <row r="5" spans="2:21" ht="15">
      <c r="B5" s="3" t="s">
        <v>14</v>
      </c>
      <c r="C5" s="3" t="s">
        <v>43</v>
      </c>
      <c r="D5" s="4" t="s">
        <v>15</v>
      </c>
      <c r="E5" s="4" t="s">
        <v>15</v>
      </c>
      <c r="F5" s="4" t="s">
        <v>16</v>
      </c>
      <c r="G5" s="4" t="s">
        <v>16</v>
      </c>
      <c r="H5" s="4" t="s">
        <v>17</v>
      </c>
      <c r="I5" s="4" t="s">
        <v>17</v>
      </c>
      <c r="J5" s="4" t="s">
        <v>18</v>
      </c>
      <c r="K5" s="4" t="s">
        <v>18</v>
      </c>
      <c r="L5" s="4" t="s">
        <v>19</v>
      </c>
      <c r="M5" s="4" t="s">
        <v>19</v>
      </c>
      <c r="N5" s="4" t="s">
        <v>20</v>
      </c>
      <c r="O5" s="4" t="s">
        <v>20</v>
      </c>
      <c r="P5" s="4" t="s">
        <v>21</v>
      </c>
      <c r="Q5" s="4" t="s">
        <v>21</v>
      </c>
      <c r="R5" s="4" t="s">
        <v>22</v>
      </c>
      <c r="S5" s="4" t="s">
        <v>23</v>
      </c>
      <c r="T5" s="4" t="s">
        <v>24</v>
      </c>
      <c r="U5" s="4" t="s">
        <v>25</v>
      </c>
    </row>
    <row r="6" spans="1:21" ht="15">
      <c r="A6" s="44">
        <v>1</v>
      </c>
      <c r="B6" s="9">
        <v>1677992</v>
      </c>
      <c r="C6" s="26" t="s">
        <v>55</v>
      </c>
      <c r="D6" s="9">
        <v>90</v>
      </c>
      <c r="E6" s="9" t="s">
        <v>4</v>
      </c>
      <c r="F6" s="9"/>
      <c r="G6" s="9"/>
      <c r="H6" s="4">
        <v>96</v>
      </c>
      <c r="I6" s="4" t="s">
        <v>4</v>
      </c>
      <c r="J6" s="4"/>
      <c r="K6" s="4"/>
      <c r="L6" s="9">
        <v>95</v>
      </c>
      <c r="M6" s="9" t="s">
        <v>4</v>
      </c>
      <c r="N6" s="9">
        <v>96</v>
      </c>
      <c r="O6" s="9" t="s">
        <v>4</v>
      </c>
      <c r="P6" s="9">
        <v>96</v>
      </c>
      <c r="Q6" s="9" t="s">
        <v>4</v>
      </c>
      <c r="R6" s="4">
        <f aca="true" t="shared" si="0" ref="R6:R48">+D6+F6+H6+J6+L6+N6+P6</f>
        <v>473</v>
      </c>
      <c r="S6" s="4">
        <f aca="true" t="shared" si="1" ref="S6:S48">+(D6+F6+H6+J6+L6+N6+P6)*100/500</f>
        <v>94.6</v>
      </c>
      <c r="T6" s="4" t="s">
        <v>26</v>
      </c>
      <c r="U6" s="4" t="s">
        <v>27</v>
      </c>
    </row>
    <row r="7" spans="1:21" ht="15">
      <c r="A7" s="44">
        <f>+A6+1</f>
        <v>2</v>
      </c>
      <c r="B7" s="9">
        <v>1678012</v>
      </c>
      <c r="C7" s="26" t="s">
        <v>75</v>
      </c>
      <c r="D7" s="9">
        <v>88</v>
      </c>
      <c r="E7" s="9" t="s">
        <v>2</v>
      </c>
      <c r="F7" s="4"/>
      <c r="G7" s="4"/>
      <c r="H7" s="9">
        <v>90</v>
      </c>
      <c r="I7" s="9" t="s">
        <v>2</v>
      </c>
      <c r="J7" s="4"/>
      <c r="K7" s="4"/>
      <c r="L7" s="9">
        <v>95</v>
      </c>
      <c r="M7" s="9" t="s">
        <v>4</v>
      </c>
      <c r="N7" s="9">
        <v>95</v>
      </c>
      <c r="O7" s="9" t="s">
        <v>4</v>
      </c>
      <c r="P7" s="9">
        <v>97</v>
      </c>
      <c r="Q7" s="9" t="s">
        <v>4</v>
      </c>
      <c r="R7" s="4">
        <f t="shared" si="0"/>
        <v>465</v>
      </c>
      <c r="S7" s="4">
        <f t="shared" si="1"/>
        <v>93</v>
      </c>
      <c r="T7" s="4" t="s">
        <v>26</v>
      </c>
      <c r="U7" s="4" t="s">
        <v>27</v>
      </c>
    </row>
    <row r="8" spans="1:21" ht="15">
      <c r="A8" s="44">
        <f>+A7+1</f>
        <v>3</v>
      </c>
      <c r="B8" s="9">
        <v>1678018</v>
      </c>
      <c r="C8" s="26" t="s">
        <v>81</v>
      </c>
      <c r="D8" s="9">
        <v>91</v>
      </c>
      <c r="E8" s="9" t="s">
        <v>4</v>
      </c>
      <c r="F8" s="9">
        <v>95</v>
      </c>
      <c r="G8" s="9" t="s">
        <v>4</v>
      </c>
      <c r="H8" s="4"/>
      <c r="I8" s="4"/>
      <c r="J8" s="4"/>
      <c r="K8" s="4"/>
      <c r="L8" s="9">
        <v>93</v>
      </c>
      <c r="M8" s="9" t="s">
        <v>4</v>
      </c>
      <c r="N8" s="9">
        <v>93</v>
      </c>
      <c r="O8" s="9" t="s">
        <v>4</v>
      </c>
      <c r="P8" s="9">
        <v>93</v>
      </c>
      <c r="Q8" s="9" t="s">
        <v>4</v>
      </c>
      <c r="R8" s="4">
        <f t="shared" si="0"/>
        <v>465</v>
      </c>
      <c r="S8" s="4">
        <f t="shared" si="1"/>
        <v>93</v>
      </c>
      <c r="T8" s="4" t="s">
        <v>26</v>
      </c>
      <c r="U8" s="4" t="s">
        <v>27</v>
      </c>
    </row>
    <row r="9" spans="1:22" ht="15">
      <c r="A9" s="44">
        <v>4</v>
      </c>
      <c r="B9" s="9">
        <v>1678022</v>
      </c>
      <c r="C9" s="26" t="s">
        <v>85</v>
      </c>
      <c r="D9" s="9">
        <v>88</v>
      </c>
      <c r="E9" s="9" t="s">
        <v>2</v>
      </c>
      <c r="F9" s="9"/>
      <c r="G9" s="9"/>
      <c r="H9" s="4">
        <v>89</v>
      </c>
      <c r="I9" s="4" t="s">
        <v>1</v>
      </c>
      <c r="J9" s="4"/>
      <c r="K9" s="4"/>
      <c r="L9" s="9">
        <v>89</v>
      </c>
      <c r="M9" s="9" t="s">
        <v>2</v>
      </c>
      <c r="N9" s="9">
        <v>93</v>
      </c>
      <c r="O9" s="9" t="s">
        <v>4</v>
      </c>
      <c r="P9" s="9">
        <v>99</v>
      </c>
      <c r="Q9" s="9" t="s">
        <v>4</v>
      </c>
      <c r="R9" s="4">
        <f t="shared" si="0"/>
        <v>458</v>
      </c>
      <c r="S9" s="4">
        <f t="shared" si="1"/>
        <v>91.6</v>
      </c>
      <c r="T9" s="4" t="s">
        <v>26</v>
      </c>
      <c r="U9" s="4" t="s">
        <v>27</v>
      </c>
      <c r="V9" s="20"/>
    </row>
    <row r="10" spans="1:21" ht="15">
      <c r="A10" s="44">
        <f>+A9+1</f>
        <v>5</v>
      </c>
      <c r="B10" s="9">
        <v>1677984</v>
      </c>
      <c r="C10" s="26" t="s">
        <v>47</v>
      </c>
      <c r="D10" s="9">
        <v>76</v>
      </c>
      <c r="E10" s="9" t="s">
        <v>3</v>
      </c>
      <c r="F10" s="4"/>
      <c r="G10" s="4"/>
      <c r="H10" s="9">
        <v>95</v>
      </c>
      <c r="I10" s="9" t="s">
        <v>4</v>
      </c>
      <c r="J10" s="4">
        <v>95</v>
      </c>
      <c r="K10" s="4" t="s">
        <v>4</v>
      </c>
      <c r="L10" s="9"/>
      <c r="M10" s="9"/>
      <c r="N10" s="9">
        <v>94</v>
      </c>
      <c r="O10" s="9" t="s">
        <v>4</v>
      </c>
      <c r="P10" s="9">
        <v>95</v>
      </c>
      <c r="Q10" s="9" t="s">
        <v>4</v>
      </c>
      <c r="R10" s="4">
        <f t="shared" si="0"/>
        <v>455</v>
      </c>
      <c r="S10" s="4">
        <f t="shared" si="1"/>
        <v>91</v>
      </c>
      <c r="T10" s="4" t="s">
        <v>26</v>
      </c>
      <c r="U10" s="4" t="s">
        <v>27</v>
      </c>
    </row>
    <row r="11" spans="1:22" ht="15">
      <c r="A11" s="44">
        <f aca="true" t="shared" si="2" ref="A11:A48">+A10+1</f>
        <v>6</v>
      </c>
      <c r="B11" s="9">
        <v>1678001</v>
      </c>
      <c r="C11" s="26" t="s">
        <v>64</v>
      </c>
      <c r="D11" s="9">
        <v>83</v>
      </c>
      <c r="E11" s="9" t="s">
        <v>2</v>
      </c>
      <c r="F11" s="9">
        <v>85</v>
      </c>
      <c r="G11" s="9" t="s">
        <v>2</v>
      </c>
      <c r="H11" s="4"/>
      <c r="I11" s="4"/>
      <c r="J11" s="9"/>
      <c r="K11" s="9"/>
      <c r="L11" s="4">
        <v>92</v>
      </c>
      <c r="M11" s="4" t="s">
        <v>4</v>
      </c>
      <c r="N11" s="9">
        <v>92</v>
      </c>
      <c r="O11" s="9" t="s">
        <v>4</v>
      </c>
      <c r="P11" s="9">
        <v>95</v>
      </c>
      <c r="Q11" s="9" t="s">
        <v>4</v>
      </c>
      <c r="R11" s="4">
        <f t="shared" si="0"/>
        <v>447</v>
      </c>
      <c r="S11" s="4">
        <f t="shared" si="1"/>
        <v>89.4</v>
      </c>
      <c r="T11" s="4" t="s">
        <v>26</v>
      </c>
      <c r="U11" s="4" t="s">
        <v>27</v>
      </c>
      <c r="V11" s="20"/>
    </row>
    <row r="12" spans="1:22" ht="15">
      <c r="A12" s="44">
        <f t="shared" si="2"/>
        <v>7</v>
      </c>
      <c r="B12" s="9">
        <v>1677988</v>
      </c>
      <c r="C12" s="26" t="s">
        <v>51</v>
      </c>
      <c r="D12" s="9">
        <v>89</v>
      </c>
      <c r="E12" s="9" t="s">
        <v>2</v>
      </c>
      <c r="F12" s="9">
        <v>96</v>
      </c>
      <c r="G12" s="9" t="s">
        <v>4</v>
      </c>
      <c r="H12" s="4"/>
      <c r="I12" s="4"/>
      <c r="J12" s="9"/>
      <c r="K12" s="9"/>
      <c r="L12" s="4">
        <v>74</v>
      </c>
      <c r="M12" s="4" t="s">
        <v>1</v>
      </c>
      <c r="N12" s="9">
        <v>94</v>
      </c>
      <c r="O12" s="9" t="s">
        <v>4</v>
      </c>
      <c r="P12" s="9">
        <v>87</v>
      </c>
      <c r="Q12" s="9" t="s">
        <v>2</v>
      </c>
      <c r="R12" s="4">
        <f t="shared" si="0"/>
        <v>440</v>
      </c>
      <c r="S12" s="4">
        <f t="shared" si="1"/>
        <v>88</v>
      </c>
      <c r="T12" s="4" t="s">
        <v>26</v>
      </c>
      <c r="U12" s="4" t="s">
        <v>27</v>
      </c>
      <c r="V12" s="20"/>
    </row>
    <row r="13" spans="1:22" ht="15">
      <c r="A13" s="44">
        <f t="shared" si="2"/>
        <v>8</v>
      </c>
      <c r="B13" s="9">
        <v>1677985</v>
      </c>
      <c r="C13" s="26" t="s">
        <v>48</v>
      </c>
      <c r="D13" s="9">
        <v>91</v>
      </c>
      <c r="E13" s="9" t="s">
        <v>4</v>
      </c>
      <c r="F13" s="4">
        <v>87</v>
      </c>
      <c r="G13" s="4" t="s">
        <v>2</v>
      </c>
      <c r="H13" s="9"/>
      <c r="I13" s="9"/>
      <c r="J13" s="4"/>
      <c r="K13" s="4"/>
      <c r="L13" s="9">
        <v>73</v>
      </c>
      <c r="M13" s="9" t="s">
        <v>1</v>
      </c>
      <c r="N13" s="9">
        <v>93</v>
      </c>
      <c r="O13" s="9" t="s">
        <v>4</v>
      </c>
      <c r="P13" s="9">
        <v>93</v>
      </c>
      <c r="Q13" s="9" t="s">
        <v>4</v>
      </c>
      <c r="R13" s="4">
        <f t="shared" si="0"/>
        <v>437</v>
      </c>
      <c r="S13" s="4">
        <f t="shared" si="1"/>
        <v>87.4</v>
      </c>
      <c r="T13" s="4" t="s">
        <v>26</v>
      </c>
      <c r="U13" s="4" t="s">
        <v>27</v>
      </c>
      <c r="V13" s="20"/>
    </row>
    <row r="14" spans="1:22" ht="15">
      <c r="A14" s="44">
        <f t="shared" si="2"/>
        <v>9</v>
      </c>
      <c r="B14" s="9">
        <v>1678000</v>
      </c>
      <c r="C14" s="26" t="s">
        <v>63</v>
      </c>
      <c r="D14" s="9">
        <v>91</v>
      </c>
      <c r="E14" s="9" t="s">
        <v>4</v>
      </c>
      <c r="F14" s="4"/>
      <c r="G14" s="4"/>
      <c r="H14" s="9">
        <v>79</v>
      </c>
      <c r="I14" s="9" t="s">
        <v>3</v>
      </c>
      <c r="J14" s="4"/>
      <c r="K14" s="4"/>
      <c r="L14" s="9">
        <v>83</v>
      </c>
      <c r="M14" s="9" t="s">
        <v>2</v>
      </c>
      <c r="N14" s="9">
        <v>75</v>
      </c>
      <c r="O14" s="9" t="s">
        <v>3</v>
      </c>
      <c r="P14" s="9">
        <v>94</v>
      </c>
      <c r="Q14" s="9" t="s">
        <v>4</v>
      </c>
      <c r="R14" s="4">
        <f t="shared" si="0"/>
        <v>422</v>
      </c>
      <c r="S14" s="4">
        <f t="shared" si="1"/>
        <v>84.4</v>
      </c>
      <c r="T14" s="4" t="s">
        <v>26</v>
      </c>
      <c r="U14" s="4" t="s">
        <v>27</v>
      </c>
      <c r="V14" s="20"/>
    </row>
    <row r="15" spans="1:22" ht="15">
      <c r="A15" s="44">
        <f t="shared" si="2"/>
        <v>10</v>
      </c>
      <c r="B15" s="9">
        <v>1677998</v>
      </c>
      <c r="C15" s="26" t="s">
        <v>61</v>
      </c>
      <c r="D15" s="9">
        <v>80</v>
      </c>
      <c r="E15" s="9" t="s">
        <v>1</v>
      </c>
      <c r="F15" s="4">
        <v>89</v>
      </c>
      <c r="G15" s="4" t="s">
        <v>4</v>
      </c>
      <c r="H15" s="9"/>
      <c r="I15" s="9"/>
      <c r="J15" s="4"/>
      <c r="K15" s="4"/>
      <c r="L15" s="9">
        <v>78</v>
      </c>
      <c r="M15" s="9" t="s">
        <v>1</v>
      </c>
      <c r="N15" s="9">
        <v>86</v>
      </c>
      <c r="O15" s="9" t="s">
        <v>2</v>
      </c>
      <c r="P15" s="9">
        <v>88</v>
      </c>
      <c r="Q15" s="9" t="s">
        <v>2</v>
      </c>
      <c r="R15" s="4">
        <f t="shared" si="0"/>
        <v>421</v>
      </c>
      <c r="S15" s="4">
        <f t="shared" si="1"/>
        <v>84.2</v>
      </c>
      <c r="T15" s="4" t="s">
        <v>26</v>
      </c>
      <c r="U15" s="4" t="s">
        <v>27</v>
      </c>
      <c r="V15" s="20"/>
    </row>
    <row r="16" spans="1:22" ht="15">
      <c r="A16" s="44">
        <f t="shared" si="2"/>
        <v>11</v>
      </c>
      <c r="B16" s="9">
        <v>1677991</v>
      </c>
      <c r="C16" s="26" t="s">
        <v>54</v>
      </c>
      <c r="D16" s="9">
        <v>71</v>
      </c>
      <c r="E16" s="9" t="s">
        <v>3</v>
      </c>
      <c r="F16" s="9">
        <v>84</v>
      </c>
      <c r="G16" s="9" t="s">
        <v>2</v>
      </c>
      <c r="H16" s="4"/>
      <c r="I16" s="4"/>
      <c r="J16" s="4"/>
      <c r="K16" s="4"/>
      <c r="L16" s="9">
        <v>87</v>
      </c>
      <c r="M16" s="9" t="s">
        <v>2</v>
      </c>
      <c r="N16" s="9">
        <v>91</v>
      </c>
      <c r="O16" s="9" t="s">
        <v>4</v>
      </c>
      <c r="P16" s="9">
        <v>85</v>
      </c>
      <c r="Q16" s="9" t="s">
        <v>2</v>
      </c>
      <c r="R16" s="4">
        <f t="shared" si="0"/>
        <v>418</v>
      </c>
      <c r="S16" s="4">
        <f t="shared" si="1"/>
        <v>83.6</v>
      </c>
      <c r="T16" s="4" t="s">
        <v>26</v>
      </c>
      <c r="U16" s="4" t="s">
        <v>27</v>
      </c>
      <c r="V16" s="20"/>
    </row>
    <row r="17" spans="1:21" ht="15">
      <c r="A17" s="44">
        <f t="shared" si="2"/>
        <v>12</v>
      </c>
      <c r="B17" s="9">
        <v>1678006</v>
      </c>
      <c r="C17" s="26" t="s">
        <v>69</v>
      </c>
      <c r="D17" s="9">
        <v>81</v>
      </c>
      <c r="E17" s="9" t="s">
        <v>1</v>
      </c>
      <c r="F17" s="4">
        <v>90</v>
      </c>
      <c r="G17" s="4" t="s">
        <v>4</v>
      </c>
      <c r="H17" s="9"/>
      <c r="I17" s="9"/>
      <c r="J17" s="4">
        <v>90</v>
      </c>
      <c r="K17" s="4" t="s">
        <v>2</v>
      </c>
      <c r="L17" s="9"/>
      <c r="M17" s="9"/>
      <c r="N17" s="9">
        <v>69</v>
      </c>
      <c r="O17" s="9" t="s">
        <v>0</v>
      </c>
      <c r="P17" s="9">
        <v>83</v>
      </c>
      <c r="Q17" s="9" t="s">
        <v>2</v>
      </c>
      <c r="R17" s="4">
        <f t="shared" si="0"/>
        <v>413</v>
      </c>
      <c r="S17" s="4">
        <f t="shared" si="1"/>
        <v>82.6</v>
      </c>
      <c r="T17" s="4" t="s">
        <v>26</v>
      </c>
      <c r="U17" s="4" t="s">
        <v>27</v>
      </c>
    </row>
    <row r="18" spans="1:22" ht="15">
      <c r="A18" s="44">
        <f t="shared" si="2"/>
        <v>13</v>
      </c>
      <c r="B18" s="9">
        <v>1677994</v>
      </c>
      <c r="C18" s="26" t="s">
        <v>57</v>
      </c>
      <c r="D18" s="9">
        <v>76</v>
      </c>
      <c r="E18" s="9" t="s">
        <v>3</v>
      </c>
      <c r="F18" s="9"/>
      <c r="G18" s="9"/>
      <c r="H18" s="4">
        <v>84</v>
      </c>
      <c r="I18" s="4" t="s">
        <v>3</v>
      </c>
      <c r="J18" s="4"/>
      <c r="K18" s="4"/>
      <c r="L18" s="9">
        <v>81</v>
      </c>
      <c r="M18" s="9" t="s">
        <v>2</v>
      </c>
      <c r="N18" s="9">
        <v>83</v>
      </c>
      <c r="O18" s="9" t="s">
        <v>2</v>
      </c>
      <c r="P18" s="9">
        <v>88</v>
      </c>
      <c r="Q18" s="9" t="s">
        <v>2</v>
      </c>
      <c r="R18" s="4">
        <f t="shared" si="0"/>
        <v>412</v>
      </c>
      <c r="S18" s="4">
        <f t="shared" si="1"/>
        <v>82.4</v>
      </c>
      <c r="T18" s="4" t="s">
        <v>26</v>
      </c>
      <c r="U18" s="4" t="s">
        <v>27</v>
      </c>
      <c r="V18" s="20"/>
    </row>
    <row r="19" spans="1:22" ht="15">
      <c r="A19" s="44">
        <f t="shared" si="2"/>
        <v>14</v>
      </c>
      <c r="B19" s="9">
        <v>1678020</v>
      </c>
      <c r="C19" s="26" t="s">
        <v>83</v>
      </c>
      <c r="D19" s="9">
        <v>83</v>
      </c>
      <c r="E19" s="9" t="s">
        <v>2</v>
      </c>
      <c r="F19" s="4">
        <v>70</v>
      </c>
      <c r="G19" s="4" t="s">
        <v>0</v>
      </c>
      <c r="H19" s="9"/>
      <c r="I19" s="9"/>
      <c r="J19" s="4"/>
      <c r="K19" s="4"/>
      <c r="L19" s="9">
        <v>81</v>
      </c>
      <c r="M19" s="9" t="s">
        <v>2</v>
      </c>
      <c r="N19" s="9">
        <v>83</v>
      </c>
      <c r="O19" s="9" t="s">
        <v>2</v>
      </c>
      <c r="P19" s="9">
        <v>95</v>
      </c>
      <c r="Q19" s="9" t="s">
        <v>4</v>
      </c>
      <c r="R19" s="4">
        <f t="shared" si="0"/>
        <v>412</v>
      </c>
      <c r="S19" s="4">
        <f t="shared" si="1"/>
        <v>82.4</v>
      </c>
      <c r="T19" s="4" t="s">
        <v>26</v>
      </c>
      <c r="U19" s="4" t="s">
        <v>27</v>
      </c>
      <c r="V19" s="20"/>
    </row>
    <row r="20" spans="1:22" ht="15">
      <c r="A20" s="44">
        <f t="shared" si="2"/>
        <v>15</v>
      </c>
      <c r="B20" s="9">
        <v>1678004</v>
      </c>
      <c r="C20" s="26" t="s">
        <v>67</v>
      </c>
      <c r="D20" s="9">
        <v>87</v>
      </c>
      <c r="E20" s="9" t="s">
        <v>2</v>
      </c>
      <c r="F20" s="9"/>
      <c r="G20" s="9"/>
      <c r="H20" s="4">
        <v>90</v>
      </c>
      <c r="I20" s="4" t="s">
        <v>2</v>
      </c>
      <c r="J20" s="4"/>
      <c r="K20" s="4"/>
      <c r="L20" s="9">
        <v>51</v>
      </c>
      <c r="M20" s="9" t="s">
        <v>0</v>
      </c>
      <c r="N20" s="9">
        <v>89</v>
      </c>
      <c r="O20" s="9" t="s">
        <v>2</v>
      </c>
      <c r="P20" s="9">
        <v>89</v>
      </c>
      <c r="Q20" s="9" t="s">
        <v>2</v>
      </c>
      <c r="R20" s="4">
        <f t="shared" si="0"/>
        <v>406</v>
      </c>
      <c r="S20" s="4">
        <f t="shared" si="1"/>
        <v>81.2</v>
      </c>
      <c r="T20" s="4" t="s">
        <v>26</v>
      </c>
      <c r="U20" s="4" t="s">
        <v>27</v>
      </c>
      <c r="V20" s="20"/>
    </row>
    <row r="21" spans="1:21" ht="15">
      <c r="A21" s="44">
        <f t="shared" si="2"/>
        <v>16</v>
      </c>
      <c r="B21" s="9">
        <v>1677986</v>
      </c>
      <c r="C21" s="26" t="s">
        <v>49</v>
      </c>
      <c r="D21" s="9">
        <v>75</v>
      </c>
      <c r="E21" s="9" t="s">
        <v>3</v>
      </c>
      <c r="F21" s="9">
        <v>83</v>
      </c>
      <c r="G21" s="9" t="s">
        <v>2</v>
      </c>
      <c r="H21" s="4"/>
      <c r="I21" s="4"/>
      <c r="J21" s="4"/>
      <c r="K21" s="4"/>
      <c r="L21" s="9">
        <v>78</v>
      </c>
      <c r="M21" s="9" t="s">
        <v>1</v>
      </c>
      <c r="N21" s="9">
        <v>73</v>
      </c>
      <c r="O21" s="9" t="s">
        <v>3</v>
      </c>
      <c r="P21" s="9">
        <v>92</v>
      </c>
      <c r="Q21" s="9" t="s">
        <v>4</v>
      </c>
      <c r="R21" s="4">
        <f t="shared" si="0"/>
        <v>401</v>
      </c>
      <c r="S21" s="4">
        <f t="shared" si="1"/>
        <v>80.2</v>
      </c>
      <c r="T21" s="4" t="s">
        <v>26</v>
      </c>
      <c r="U21" s="4" t="s">
        <v>27</v>
      </c>
    </row>
    <row r="22" spans="1:21" ht="15">
      <c r="A22" s="44">
        <f t="shared" si="2"/>
        <v>17</v>
      </c>
      <c r="B22" s="9">
        <v>1678007</v>
      </c>
      <c r="C22" s="26" t="s">
        <v>70</v>
      </c>
      <c r="D22" s="9">
        <v>83</v>
      </c>
      <c r="E22" s="9" t="s">
        <v>2</v>
      </c>
      <c r="F22" s="9">
        <v>76</v>
      </c>
      <c r="G22" s="9" t="s">
        <v>3</v>
      </c>
      <c r="H22" s="4"/>
      <c r="I22" s="4"/>
      <c r="J22" s="4"/>
      <c r="K22" s="4"/>
      <c r="L22" s="9">
        <v>64</v>
      </c>
      <c r="M22" s="9" t="s">
        <v>3</v>
      </c>
      <c r="N22" s="9">
        <v>84</v>
      </c>
      <c r="O22" s="9" t="s">
        <v>2</v>
      </c>
      <c r="P22" s="9">
        <v>93</v>
      </c>
      <c r="Q22" s="9" t="s">
        <v>4</v>
      </c>
      <c r="R22" s="4">
        <f t="shared" si="0"/>
        <v>400</v>
      </c>
      <c r="S22" s="4">
        <f t="shared" si="1"/>
        <v>80</v>
      </c>
      <c r="T22" s="4" t="s">
        <v>26</v>
      </c>
      <c r="U22" s="4" t="s">
        <v>27</v>
      </c>
    </row>
    <row r="23" spans="1:21" ht="15">
      <c r="A23" s="44">
        <f t="shared" si="2"/>
        <v>18</v>
      </c>
      <c r="B23" s="9">
        <v>1678011</v>
      </c>
      <c r="C23" s="26" t="s">
        <v>74</v>
      </c>
      <c r="D23" s="9">
        <v>92</v>
      </c>
      <c r="E23" s="9" t="s">
        <v>4</v>
      </c>
      <c r="F23" s="9"/>
      <c r="G23" s="9"/>
      <c r="H23" s="4">
        <v>84</v>
      </c>
      <c r="I23" s="4" t="s">
        <v>3</v>
      </c>
      <c r="J23" s="4"/>
      <c r="K23" s="4"/>
      <c r="L23" s="9">
        <v>63</v>
      </c>
      <c r="M23" s="9" t="s">
        <v>3</v>
      </c>
      <c r="N23" s="9">
        <v>76</v>
      </c>
      <c r="O23" s="9" t="s">
        <v>1</v>
      </c>
      <c r="P23" s="9">
        <v>83</v>
      </c>
      <c r="Q23" s="9" t="s">
        <v>2</v>
      </c>
      <c r="R23" s="4">
        <f t="shared" si="0"/>
        <v>398</v>
      </c>
      <c r="S23" s="4">
        <f t="shared" si="1"/>
        <v>79.6</v>
      </c>
      <c r="T23" s="4" t="s">
        <v>26</v>
      </c>
      <c r="U23" s="4" t="s">
        <v>27</v>
      </c>
    </row>
    <row r="24" spans="1:21" ht="15">
      <c r="A24" s="44">
        <f t="shared" si="2"/>
        <v>19</v>
      </c>
      <c r="B24" s="9">
        <v>1677995</v>
      </c>
      <c r="C24" s="26" t="s">
        <v>58</v>
      </c>
      <c r="D24" s="9">
        <v>78</v>
      </c>
      <c r="E24" s="9" t="s">
        <v>1</v>
      </c>
      <c r="F24" s="9"/>
      <c r="G24" s="9"/>
      <c r="H24" s="4">
        <v>78</v>
      </c>
      <c r="I24" s="4" t="s">
        <v>0</v>
      </c>
      <c r="J24" s="4"/>
      <c r="K24" s="4"/>
      <c r="L24" s="9">
        <v>77</v>
      </c>
      <c r="M24" s="9" t="s">
        <v>1</v>
      </c>
      <c r="N24" s="9">
        <v>69</v>
      </c>
      <c r="O24" s="9" t="s">
        <v>0</v>
      </c>
      <c r="P24" s="9">
        <v>94</v>
      </c>
      <c r="Q24" s="9" t="s">
        <v>4</v>
      </c>
      <c r="R24" s="4">
        <f t="shared" si="0"/>
        <v>396</v>
      </c>
      <c r="S24" s="4">
        <f t="shared" si="1"/>
        <v>79.2</v>
      </c>
      <c r="T24" s="4" t="s">
        <v>26</v>
      </c>
      <c r="U24" s="4" t="s">
        <v>27</v>
      </c>
    </row>
    <row r="25" spans="1:21" ht="15">
      <c r="A25" s="44">
        <f t="shared" si="2"/>
        <v>20</v>
      </c>
      <c r="B25" s="9">
        <v>1677982</v>
      </c>
      <c r="C25" s="26" t="s">
        <v>45</v>
      </c>
      <c r="D25" s="9">
        <v>81</v>
      </c>
      <c r="E25" s="9" t="s">
        <v>1</v>
      </c>
      <c r="F25" s="9"/>
      <c r="G25" s="9"/>
      <c r="H25" s="4">
        <v>83</v>
      </c>
      <c r="I25" s="4" t="s">
        <v>3</v>
      </c>
      <c r="J25" s="4"/>
      <c r="K25" s="4"/>
      <c r="L25" s="9">
        <v>67</v>
      </c>
      <c r="M25" s="9" t="s">
        <v>3</v>
      </c>
      <c r="N25" s="9">
        <v>75</v>
      </c>
      <c r="O25" s="9" t="s">
        <v>3</v>
      </c>
      <c r="P25" s="9">
        <v>88</v>
      </c>
      <c r="Q25" s="9" t="s">
        <v>2</v>
      </c>
      <c r="R25" s="4">
        <f t="shared" si="0"/>
        <v>394</v>
      </c>
      <c r="S25" s="4">
        <f t="shared" si="1"/>
        <v>78.8</v>
      </c>
      <c r="T25" s="4" t="s">
        <v>26</v>
      </c>
      <c r="U25" s="4" t="s">
        <v>27</v>
      </c>
    </row>
    <row r="26" spans="1:21" ht="15">
      <c r="A26" s="44">
        <f t="shared" si="2"/>
        <v>21</v>
      </c>
      <c r="B26" s="9">
        <v>1677983</v>
      </c>
      <c r="C26" s="26" t="s">
        <v>46</v>
      </c>
      <c r="D26" s="9">
        <v>78</v>
      </c>
      <c r="E26" s="9" t="s">
        <v>1</v>
      </c>
      <c r="F26" s="9">
        <v>80</v>
      </c>
      <c r="G26" s="9" t="s">
        <v>1</v>
      </c>
      <c r="H26" s="4"/>
      <c r="I26" s="4"/>
      <c r="J26" s="4"/>
      <c r="K26" s="4"/>
      <c r="L26" s="9">
        <v>81</v>
      </c>
      <c r="M26" s="9" t="s">
        <v>2</v>
      </c>
      <c r="N26" s="9">
        <v>67</v>
      </c>
      <c r="O26" s="9" t="s">
        <v>0</v>
      </c>
      <c r="P26" s="9">
        <v>88</v>
      </c>
      <c r="Q26" s="9" t="s">
        <v>2</v>
      </c>
      <c r="R26" s="4">
        <f t="shared" si="0"/>
        <v>394</v>
      </c>
      <c r="S26" s="4">
        <f t="shared" si="1"/>
        <v>78.8</v>
      </c>
      <c r="T26" s="4" t="s">
        <v>26</v>
      </c>
      <c r="U26" s="4" t="s">
        <v>27</v>
      </c>
    </row>
    <row r="27" spans="1:21" ht="15">
      <c r="A27" s="44">
        <f t="shared" si="2"/>
        <v>22</v>
      </c>
      <c r="B27" s="9">
        <v>1678016</v>
      </c>
      <c r="C27" s="26" t="s">
        <v>79</v>
      </c>
      <c r="D27" s="9">
        <v>80</v>
      </c>
      <c r="E27" s="9" t="s">
        <v>1</v>
      </c>
      <c r="F27" s="9">
        <v>78</v>
      </c>
      <c r="G27" s="9" t="s">
        <v>1</v>
      </c>
      <c r="H27" s="4"/>
      <c r="I27" s="4"/>
      <c r="J27" s="4"/>
      <c r="K27" s="4"/>
      <c r="L27" s="9">
        <v>61</v>
      </c>
      <c r="M27" s="9" t="s">
        <v>3</v>
      </c>
      <c r="N27" s="9">
        <v>78</v>
      </c>
      <c r="O27" s="9" t="s">
        <v>1</v>
      </c>
      <c r="P27" s="9">
        <v>92</v>
      </c>
      <c r="Q27" s="9" t="s">
        <v>4</v>
      </c>
      <c r="R27" s="4">
        <f t="shared" si="0"/>
        <v>389</v>
      </c>
      <c r="S27" s="4">
        <f t="shared" si="1"/>
        <v>77.8</v>
      </c>
      <c r="T27" s="4" t="s">
        <v>26</v>
      </c>
      <c r="U27" s="4" t="s">
        <v>27</v>
      </c>
    </row>
    <row r="28" spans="1:21" ht="15">
      <c r="A28" s="44">
        <f>+A27+1</f>
        <v>23</v>
      </c>
      <c r="B28" s="9">
        <v>1677997</v>
      </c>
      <c r="C28" s="26" t="s">
        <v>60</v>
      </c>
      <c r="D28" s="9">
        <v>76</v>
      </c>
      <c r="E28" s="9" t="s">
        <v>3</v>
      </c>
      <c r="F28" s="4">
        <v>84</v>
      </c>
      <c r="G28" s="4" t="s">
        <v>2</v>
      </c>
      <c r="H28" s="9"/>
      <c r="I28" s="9"/>
      <c r="J28" s="4"/>
      <c r="K28" s="4"/>
      <c r="L28" s="9">
        <v>76</v>
      </c>
      <c r="M28" s="9" t="s">
        <v>1</v>
      </c>
      <c r="N28" s="9">
        <v>71</v>
      </c>
      <c r="O28" s="9" t="s">
        <v>3</v>
      </c>
      <c r="P28" s="9">
        <v>74</v>
      </c>
      <c r="Q28" s="9" t="s">
        <v>3</v>
      </c>
      <c r="R28" s="4">
        <f t="shared" si="0"/>
        <v>381</v>
      </c>
      <c r="S28" s="4">
        <f t="shared" si="1"/>
        <v>76.2</v>
      </c>
      <c r="T28" s="4" t="s">
        <v>26</v>
      </c>
      <c r="U28" s="4" t="s">
        <v>27</v>
      </c>
    </row>
    <row r="29" spans="1:21" ht="15">
      <c r="A29" s="44">
        <f t="shared" si="2"/>
        <v>24</v>
      </c>
      <c r="B29" s="9">
        <v>1677987</v>
      </c>
      <c r="C29" s="26" t="s">
        <v>50</v>
      </c>
      <c r="D29" s="9">
        <v>76</v>
      </c>
      <c r="E29" s="9" t="s">
        <v>3</v>
      </c>
      <c r="F29" s="9"/>
      <c r="G29" s="9"/>
      <c r="H29" s="4">
        <v>80</v>
      </c>
      <c r="I29" s="4" t="s">
        <v>3</v>
      </c>
      <c r="J29" s="4"/>
      <c r="K29" s="4"/>
      <c r="L29" s="9">
        <v>79</v>
      </c>
      <c r="M29" s="9" t="s">
        <v>2</v>
      </c>
      <c r="N29" s="9">
        <v>64</v>
      </c>
      <c r="O29" s="9" t="s">
        <v>0</v>
      </c>
      <c r="P29" s="9">
        <v>76</v>
      </c>
      <c r="Q29" s="9" t="s">
        <v>1</v>
      </c>
      <c r="R29" s="4">
        <f t="shared" si="0"/>
        <v>375</v>
      </c>
      <c r="S29" s="4">
        <f t="shared" si="1"/>
        <v>75</v>
      </c>
      <c r="T29" s="4" t="s">
        <v>26</v>
      </c>
      <c r="U29" s="4" t="s">
        <v>27</v>
      </c>
    </row>
    <row r="30" spans="1:21" ht="15">
      <c r="A30" s="44">
        <f t="shared" si="2"/>
        <v>25</v>
      </c>
      <c r="B30" s="9">
        <v>1678014</v>
      </c>
      <c r="C30" s="26" t="s">
        <v>77</v>
      </c>
      <c r="D30" s="9">
        <v>87</v>
      </c>
      <c r="E30" s="9" t="s">
        <v>2</v>
      </c>
      <c r="F30" s="9"/>
      <c r="G30" s="9"/>
      <c r="H30" s="4">
        <v>72</v>
      </c>
      <c r="I30" s="4" t="s">
        <v>5</v>
      </c>
      <c r="J30" s="4"/>
      <c r="K30" s="4"/>
      <c r="L30" s="9">
        <v>56</v>
      </c>
      <c r="M30" s="9" t="s">
        <v>0</v>
      </c>
      <c r="N30" s="9">
        <v>79</v>
      </c>
      <c r="O30" s="9" t="s">
        <v>1</v>
      </c>
      <c r="P30" s="9">
        <v>80</v>
      </c>
      <c r="Q30" s="9" t="s">
        <v>1</v>
      </c>
      <c r="R30" s="4">
        <f t="shared" si="0"/>
        <v>374</v>
      </c>
      <c r="S30" s="4">
        <f t="shared" si="1"/>
        <v>74.8</v>
      </c>
      <c r="T30" s="4" t="s">
        <v>26</v>
      </c>
      <c r="U30" s="4" t="s">
        <v>27</v>
      </c>
    </row>
    <row r="31" spans="1:21" ht="15">
      <c r="A31" s="44">
        <f t="shared" si="2"/>
        <v>26</v>
      </c>
      <c r="B31" s="9">
        <v>1678017</v>
      </c>
      <c r="C31" s="26" t="s">
        <v>80</v>
      </c>
      <c r="D31" s="9">
        <v>83</v>
      </c>
      <c r="E31" s="9" t="s">
        <v>2</v>
      </c>
      <c r="F31" s="4">
        <v>84</v>
      </c>
      <c r="G31" s="4" t="s">
        <v>2</v>
      </c>
      <c r="H31" s="9"/>
      <c r="I31" s="9"/>
      <c r="J31" s="4"/>
      <c r="K31" s="4"/>
      <c r="L31" s="9">
        <v>50</v>
      </c>
      <c r="M31" s="9" t="s">
        <v>0</v>
      </c>
      <c r="N31" s="9">
        <v>71</v>
      </c>
      <c r="O31" s="9" t="s">
        <v>3</v>
      </c>
      <c r="P31" s="9">
        <v>83</v>
      </c>
      <c r="Q31" s="9" t="s">
        <v>2</v>
      </c>
      <c r="R31" s="4">
        <f t="shared" si="0"/>
        <v>371</v>
      </c>
      <c r="S31" s="4">
        <f t="shared" si="1"/>
        <v>74.2</v>
      </c>
      <c r="T31" s="4" t="s">
        <v>26</v>
      </c>
      <c r="U31" s="4" t="s">
        <v>27</v>
      </c>
    </row>
    <row r="32" spans="1:21" ht="15">
      <c r="A32" s="44">
        <f t="shared" si="2"/>
        <v>27</v>
      </c>
      <c r="B32" s="9">
        <v>1677996</v>
      </c>
      <c r="C32" s="26" t="s">
        <v>59</v>
      </c>
      <c r="D32" s="9">
        <v>72</v>
      </c>
      <c r="E32" s="9" t="s">
        <v>3</v>
      </c>
      <c r="F32" s="9"/>
      <c r="G32" s="9"/>
      <c r="H32" s="4">
        <v>83</v>
      </c>
      <c r="I32" s="4" t="s">
        <v>3</v>
      </c>
      <c r="J32" s="4"/>
      <c r="K32" s="4"/>
      <c r="L32" s="9">
        <v>62</v>
      </c>
      <c r="M32" s="9" t="s">
        <v>3</v>
      </c>
      <c r="N32" s="9">
        <v>83</v>
      </c>
      <c r="O32" s="9" t="s">
        <v>2</v>
      </c>
      <c r="P32" s="9">
        <v>67</v>
      </c>
      <c r="Q32" s="9" t="s">
        <v>0</v>
      </c>
      <c r="R32" s="4">
        <f t="shared" si="0"/>
        <v>367</v>
      </c>
      <c r="S32" s="4">
        <f t="shared" si="1"/>
        <v>73.4</v>
      </c>
      <c r="T32" s="4" t="s">
        <v>26</v>
      </c>
      <c r="U32" s="4" t="s">
        <v>27</v>
      </c>
    </row>
    <row r="33" spans="1:21" ht="15">
      <c r="A33" s="44">
        <f t="shared" si="2"/>
        <v>28</v>
      </c>
      <c r="B33" s="9">
        <v>1678008</v>
      </c>
      <c r="C33" s="26" t="s">
        <v>71</v>
      </c>
      <c r="D33" s="9">
        <v>62</v>
      </c>
      <c r="E33" s="9" t="s">
        <v>5</v>
      </c>
      <c r="F33" s="4">
        <v>77</v>
      </c>
      <c r="G33" s="4" t="s">
        <v>1</v>
      </c>
      <c r="H33" s="9"/>
      <c r="I33" s="9"/>
      <c r="J33" s="4"/>
      <c r="K33" s="4"/>
      <c r="L33" s="9">
        <v>61</v>
      </c>
      <c r="M33" s="9" t="s">
        <v>3</v>
      </c>
      <c r="N33" s="9">
        <v>76</v>
      </c>
      <c r="O33" s="9" t="s">
        <v>1</v>
      </c>
      <c r="P33" s="9">
        <v>88</v>
      </c>
      <c r="Q33" s="9" t="s">
        <v>2</v>
      </c>
      <c r="R33" s="4">
        <f t="shared" si="0"/>
        <v>364</v>
      </c>
      <c r="S33" s="4">
        <f t="shared" si="1"/>
        <v>72.8</v>
      </c>
      <c r="T33" s="4" t="s">
        <v>26</v>
      </c>
      <c r="U33" s="4" t="s">
        <v>27</v>
      </c>
    </row>
    <row r="34" spans="1:21" ht="15">
      <c r="A34" s="44">
        <f>+A33+1</f>
        <v>29</v>
      </c>
      <c r="B34" s="9">
        <v>1677981</v>
      </c>
      <c r="C34" s="26" t="s">
        <v>44</v>
      </c>
      <c r="D34" s="9">
        <v>48</v>
      </c>
      <c r="E34" s="9" t="s">
        <v>6</v>
      </c>
      <c r="F34" s="9"/>
      <c r="G34" s="9"/>
      <c r="H34" s="4">
        <v>79</v>
      </c>
      <c r="I34" s="4" t="s">
        <v>3</v>
      </c>
      <c r="J34" s="4"/>
      <c r="K34" s="4"/>
      <c r="L34" s="9">
        <v>75</v>
      </c>
      <c r="M34" s="9" t="s">
        <v>1</v>
      </c>
      <c r="N34" s="9">
        <v>77</v>
      </c>
      <c r="O34" s="9" t="s">
        <v>1</v>
      </c>
      <c r="P34" s="9">
        <v>84</v>
      </c>
      <c r="Q34" s="9" t="s">
        <v>2</v>
      </c>
      <c r="R34" s="4">
        <f t="shared" si="0"/>
        <v>363</v>
      </c>
      <c r="S34" s="4">
        <f t="shared" si="1"/>
        <v>72.6</v>
      </c>
      <c r="T34" s="4" t="s">
        <v>26</v>
      </c>
      <c r="U34" s="4" t="s">
        <v>27</v>
      </c>
    </row>
    <row r="35" spans="1:21" ht="15">
      <c r="A35" s="44">
        <f t="shared" si="2"/>
        <v>30</v>
      </c>
      <c r="B35" s="9">
        <v>1677990</v>
      </c>
      <c r="C35" s="26" t="s">
        <v>53</v>
      </c>
      <c r="D35" s="9">
        <v>76</v>
      </c>
      <c r="E35" s="9" t="s">
        <v>3</v>
      </c>
      <c r="F35" s="4">
        <v>77</v>
      </c>
      <c r="G35" s="4" t="s">
        <v>1</v>
      </c>
      <c r="H35" s="9"/>
      <c r="I35" s="9"/>
      <c r="J35" s="4"/>
      <c r="K35" s="4"/>
      <c r="L35" s="9">
        <v>73</v>
      </c>
      <c r="M35" s="9" t="s">
        <v>1</v>
      </c>
      <c r="N35" s="9">
        <v>67</v>
      </c>
      <c r="O35" s="9" t="s">
        <v>0</v>
      </c>
      <c r="P35" s="9">
        <v>70</v>
      </c>
      <c r="Q35" s="9" t="s">
        <v>3</v>
      </c>
      <c r="R35" s="4">
        <f t="shared" si="0"/>
        <v>363</v>
      </c>
      <c r="S35" s="4">
        <f t="shared" si="1"/>
        <v>72.6</v>
      </c>
      <c r="T35" s="4" t="s">
        <v>26</v>
      </c>
      <c r="U35" s="4" t="s">
        <v>27</v>
      </c>
    </row>
    <row r="36" spans="1:21" ht="15">
      <c r="A36" s="44">
        <f t="shared" si="2"/>
        <v>31</v>
      </c>
      <c r="B36" s="9">
        <v>1677989</v>
      </c>
      <c r="C36" s="26" t="s">
        <v>52</v>
      </c>
      <c r="D36" s="9">
        <v>77</v>
      </c>
      <c r="E36" s="9" t="s">
        <v>1</v>
      </c>
      <c r="F36" s="9">
        <v>90</v>
      </c>
      <c r="G36" s="9" t="s">
        <v>4</v>
      </c>
      <c r="H36" s="4"/>
      <c r="I36" s="4"/>
      <c r="J36" s="4"/>
      <c r="K36" s="4"/>
      <c r="L36" s="9">
        <v>56</v>
      </c>
      <c r="M36" s="9" t="s">
        <v>0</v>
      </c>
      <c r="N36" s="9">
        <v>59</v>
      </c>
      <c r="O36" s="9" t="s">
        <v>6</v>
      </c>
      <c r="P36" s="9">
        <v>78</v>
      </c>
      <c r="Q36" s="9" t="s">
        <v>1</v>
      </c>
      <c r="R36" s="4">
        <f t="shared" si="0"/>
        <v>360</v>
      </c>
      <c r="S36" s="4">
        <f t="shared" si="1"/>
        <v>72</v>
      </c>
      <c r="T36" s="4" t="s">
        <v>26</v>
      </c>
      <c r="U36" s="4" t="s">
        <v>27</v>
      </c>
    </row>
    <row r="37" spans="1:21" ht="15">
      <c r="A37" s="44">
        <f t="shared" si="2"/>
        <v>32</v>
      </c>
      <c r="B37" s="9">
        <v>1678003</v>
      </c>
      <c r="C37" s="26" t="s">
        <v>66</v>
      </c>
      <c r="D37" s="9">
        <v>83</v>
      </c>
      <c r="E37" s="9" t="s">
        <v>2</v>
      </c>
      <c r="F37" s="4"/>
      <c r="G37" s="4"/>
      <c r="H37" s="9">
        <v>73</v>
      </c>
      <c r="I37" s="9" t="s">
        <v>0</v>
      </c>
      <c r="J37" s="4"/>
      <c r="K37" s="4"/>
      <c r="L37" s="9">
        <v>55</v>
      </c>
      <c r="M37" s="9" t="s">
        <v>0</v>
      </c>
      <c r="N37" s="9">
        <v>74</v>
      </c>
      <c r="O37" s="9" t="s">
        <v>3</v>
      </c>
      <c r="P37" s="9">
        <v>72</v>
      </c>
      <c r="Q37" s="9" t="s">
        <v>3</v>
      </c>
      <c r="R37" s="4">
        <f t="shared" si="0"/>
        <v>357</v>
      </c>
      <c r="S37" s="4">
        <f t="shared" si="1"/>
        <v>71.4</v>
      </c>
      <c r="T37" s="4" t="s">
        <v>26</v>
      </c>
      <c r="U37" s="4" t="s">
        <v>27</v>
      </c>
    </row>
    <row r="38" spans="1:21" ht="15">
      <c r="A38" s="44">
        <f t="shared" si="2"/>
        <v>33</v>
      </c>
      <c r="B38" s="9">
        <v>1678015</v>
      </c>
      <c r="C38" s="26" t="s">
        <v>78</v>
      </c>
      <c r="D38" s="9">
        <v>79</v>
      </c>
      <c r="E38" s="9" t="s">
        <v>1</v>
      </c>
      <c r="F38" s="9">
        <v>78</v>
      </c>
      <c r="G38" s="9" t="s">
        <v>1</v>
      </c>
      <c r="H38" s="4"/>
      <c r="I38" s="4"/>
      <c r="J38" s="4">
        <v>67</v>
      </c>
      <c r="K38" s="4" t="s">
        <v>0</v>
      </c>
      <c r="L38" s="9"/>
      <c r="M38" s="9"/>
      <c r="N38" s="9">
        <v>61</v>
      </c>
      <c r="O38" s="9" t="s">
        <v>5</v>
      </c>
      <c r="P38" s="9">
        <v>64</v>
      </c>
      <c r="Q38" s="9" t="s">
        <v>0</v>
      </c>
      <c r="R38" s="4">
        <f t="shared" si="0"/>
        <v>349</v>
      </c>
      <c r="S38" s="4">
        <f t="shared" si="1"/>
        <v>69.8</v>
      </c>
      <c r="T38" s="4" t="s">
        <v>26</v>
      </c>
      <c r="U38" s="4" t="s">
        <v>27</v>
      </c>
    </row>
    <row r="39" spans="1:21" ht="15">
      <c r="A39" s="44">
        <f t="shared" si="2"/>
        <v>34</v>
      </c>
      <c r="B39" s="9">
        <v>1677993</v>
      </c>
      <c r="C39" s="26" t="s">
        <v>56</v>
      </c>
      <c r="D39" s="9">
        <v>71</v>
      </c>
      <c r="E39" s="9" t="s">
        <v>3</v>
      </c>
      <c r="F39" s="9">
        <v>79</v>
      </c>
      <c r="G39" s="9" t="s">
        <v>1</v>
      </c>
      <c r="H39" s="4"/>
      <c r="I39" s="4"/>
      <c r="J39" s="9">
        <v>64</v>
      </c>
      <c r="K39" s="9" t="s">
        <v>5</v>
      </c>
      <c r="L39" s="4"/>
      <c r="M39" s="4"/>
      <c r="N39" s="9">
        <v>60</v>
      </c>
      <c r="O39" s="9" t="s">
        <v>5</v>
      </c>
      <c r="P39" s="9">
        <v>73</v>
      </c>
      <c r="Q39" s="9" t="s">
        <v>3</v>
      </c>
      <c r="R39" s="4">
        <f t="shared" si="0"/>
        <v>347</v>
      </c>
      <c r="S39" s="4">
        <f t="shared" si="1"/>
        <v>69.4</v>
      </c>
      <c r="T39" s="4" t="s">
        <v>26</v>
      </c>
      <c r="U39" s="4" t="s">
        <v>27</v>
      </c>
    </row>
    <row r="40" spans="1:21" ht="15">
      <c r="A40" s="44">
        <f t="shared" si="2"/>
        <v>35</v>
      </c>
      <c r="B40" s="9">
        <v>1678019</v>
      </c>
      <c r="C40" s="26" t="s">
        <v>82</v>
      </c>
      <c r="D40" s="9">
        <v>77</v>
      </c>
      <c r="E40" s="9" t="s">
        <v>1</v>
      </c>
      <c r="F40" s="9">
        <v>79</v>
      </c>
      <c r="G40" s="9" t="s">
        <v>1</v>
      </c>
      <c r="H40" s="4"/>
      <c r="I40" s="4"/>
      <c r="J40" s="4"/>
      <c r="K40" s="4"/>
      <c r="L40" s="9">
        <v>43</v>
      </c>
      <c r="M40" s="9" t="s">
        <v>6</v>
      </c>
      <c r="N40" s="9">
        <v>67</v>
      </c>
      <c r="O40" s="9" t="s">
        <v>0</v>
      </c>
      <c r="P40" s="9">
        <v>74</v>
      </c>
      <c r="Q40" s="9" t="s">
        <v>3</v>
      </c>
      <c r="R40" s="4">
        <f t="shared" si="0"/>
        <v>340</v>
      </c>
      <c r="S40" s="4">
        <f t="shared" si="1"/>
        <v>68</v>
      </c>
      <c r="T40" s="4" t="s">
        <v>26</v>
      </c>
      <c r="U40" s="4" t="s">
        <v>27</v>
      </c>
    </row>
    <row r="41" spans="1:21" ht="15">
      <c r="A41" s="44">
        <f t="shared" si="2"/>
        <v>36</v>
      </c>
      <c r="B41" s="9">
        <v>1678021</v>
      </c>
      <c r="C41" s="26" t="s">
        <v>84</v>
      </c>
      <c r="D41" s="9">
        <v>81</v>
      </c>
      <c r="E41" s="9" t="s">
        <v>1</v>
      </c>
      <c r="F41" s="4">
        <v>77</v>
      </c>
      <c r="G41" s="4" t="s">
        <v>1</v>
      </c>
      <c r="H41" s="9"/>
      <c r="I41" s="9"/>
      <c r="J41" s="4">
        <v>63</v>
      </c>
      <c r="K41" s="4" t="s">
        <v>5</v>
      </c>
      <c r="L41" s="9"/>
      <c r="M41" s="9"/>
      <c r="N41" s="9">
        <v>51</v>
      </c>
      <c r="O41" s="9" t="s">
        <v>7</v>
      </c>
      <c r="P41" s="9">
        <v>59</v>
      </c>
      <c r="Q41" s="9" t="s">
        <v>5</v>
      </c>
      <c r="R41" s="4">
        <f t="shared" si="0"/>
        <v>331</v>
      </c>
      <c r="S41" s="4">
        <f t="shared" si="1"/>
        <v>66.2</v>
      </c>
      <c r="T41" s="4" t="s">
        <v>26</v>
      </c>
      <c r="U41" s="4" t="s">
        <v>27</v>
      </c>
    </row>
    <row r="42" spans="1:21" ht="15">
      <c r="A42" s="44">
        <f t="shared" si="2"/>
        <v>37</v>
      </c>
      <c r="B42" s="9">
        <v>1678023</v>
      </c>
      <c r="C42" s="26" t="s">
        <v>86</v>
      </c>
      <c r="D42" s="9">
        <v>60</v>
      </c>
      <c r="E42" s="9" t="s">
        <v>5</v>
      </c>
      <c r="F42" s="9">
        <v>76</v>
      </c>
      <c r="G42" s="9" t="s">
        <v>3</v>
      </c>
      <c r="H42" s="4"/>
      <c r="I42" s="4"/>
      <c r="J42" s="4"/>
      <c r="K42" s="4"/>
      <c r="L42" s="9">
        <v>43</v>
      </c>
      <c r="M42" s="9" t="s">
        <v>6</v>
      </c>
      <c r="N42" s="9">
        <v>73</v>
      </c>
      <c r="O42" s="9" t="s">
        <v>3</v>
      </c>
      <c r="P42" s="9">
        <v>78</v>
      </c>
      <c r="Q42" s="9" t="s">
        <v>1</v>
      </c>
      <c r="R42" s="4">
        <f t="shared" si="0"/>
        <v>330</v>
      </c>
      <c r="S42" s="4">
        <f t="shared" si="1"/>
        <v>66</v>
      </c>
      <c r="T42" s="4" t="s">
        <v>26</v>
      </c>
      <c r="U42" s="4" t="s">
        <v>27</v>
      </c>
    </row>
    <row r="43" spans="1:21" ht="15">
      <c r="A43" s="44">
        <f t="shared" si="2"/>
        <v>38</v>
      </c>
      <c r="B43" s="9">
        <v>1678010</v>
      </c>
      <c r="C43" s="26" t="s">
        <v>73</v>
      </c>
      <c r="D43" s="9">
        <v>71</v>
      </c>
      <c r="E43" s="9" t="s">
        <v>3</v>
      </c>
      <c r="F43" s="9"/>
      <c r="G43" s="9"/>
      <c r="H43" s="4">
        <v>70</v>
      </c>
      <c r="I43" s="4" t="s">
        <v>5</v>
      </c>
      <c r="J43" s="9"/>
      <c r="K43" s="9"/>
      <c r="L43" s="4">
        <v>43</v>
      </c>
      <c r="M43" s="4" t="s">
        <v>6</v>
      </c>
      <c r="N43" s="9">
        <v>64</v>
      </c>
      <c r="O43" s="9" t="s">
        <v>0</v>
      </c>
      <c r="P43" s="9">
        <v>71</v>
      </c>
      <c r="Q43" s="9" t="s">
        <v>3</v>
      </c>
      <c r="R43" s="4">
        <f t="shared" si="0"/>
        <v>319</v>
      </c>
      <c r="S43" s="4">
        <f t="shared" si="1"/>
        <v>63.8</v>
      </c>
      <c r="T43" s="4" t="s">
        <v>26</v>
      </c>
      <c r="U43" s="4" t="s">
        <v>27</v>
      </c>
    </row>
    <row r="44" spans="1:21" ht="15">
      <c r="A44" s="44">
        <f t="shared" si="2"/>
        <v>39</v>
      </c>
      <c r="B44" s="9">
        <v>1678005</v>
      </c>
      <c r="C44" s="26" t="s">
        <v>68</v>
      </c>
      <c r="D44" s="9">
        <v>82</v>
      </c>
      <c r="E44" s="9" t="s">
        <v>1</v>
      </c>
      <c r="F44" s="9"/>
      <c r="G44" s="9"/>
      <c r="H44" s="4">
        <v>59</v>
      </c>
      <c r="I44" s="4" t="s">
        <v>6</v>
      </c>
      <c r="J44" s="4"/>
      <c r="K44" s="4"/>
      <c r="L44" s="9">
        <v>43</v>
      </c>
      <c r="M44" s="9" t="s">
        <v>6</v>
      </c>
      <c r="N44" s="9">
        <v>59</v>
      </c>
      <c r="O44" s="9" t="s">
        <v>6</v>
      </c>
      <c r="P44" s="9">
        <v>58</v>
      </c>
      <c r="Q44" s="9" t="s">
        <v>6</v>
      </c>
      <c r="R44" s="4">
        <f t="shared" si="0"/>
        <v>301</v>
      </c>
      <c r="S44" s="4">
        <f t="shared" si="1"/>
        <v>60.2</v>
      </c>
      <c r="T44" s="4" t="s">
        <v>26</v>
      </c>
      <c r="U44" s="4" t="s">
        <v>27</v>
      </c>
    </row>
    <row r="45" spans="1:21" ht="15">
      <c r="A45" s="44">
        <f t="shared" si="2"/>
        <v>40</v>
      </c>
      <c r="B45" s="9">
        <v>1677999</v>
      </c>
      <c r="C45" s="26" t="s">
        <v>62</v>
      </c>
      <c r="D45" s="9">
        <v>66</v>
      </c>
      <c r="E45" s="9" t="s">
        <v>0</v>
      </c>
      <c r="F45" s="4">
        <v>80</v>
      </c>
      <c r="G45" s="4" t="s">
        <v>1</v>
      </c>
      <c r="H45" s="9"/>
      <c r="I45" s="9"/>
      <c r="J45" s="4"/>
      <c r="K45" s="4"/>
      <c r="L45" s="9">
        <v>33</v>
      </c>
      <c r="M45" s="9" t="s">
        <v>7</v>
      </c>
      <c r="N45" s="9">
        <v>53</v>
      </c>
      <c r="O45" s="9" t="s">
        <v>6</v>
      </c>
      <c r="P45" s="9">
        <v>60</v>
      </c>
      <c r="Q45" s="9" t="s">
        <v>5</v>
      </c>
      <c r="R45" s="4">
        <f t="shared" si="0"/>
        <v>292</v>
      </c>
      <c r="S45" s="4">
        <f t="shared" si="1"/>
        <v>58.4</v>
      </c>
      <c r="T45" s="4" t="s">
        <v>26</v>
      </c>
      <c r="U45" s="4" t="s">
        <v>28</v>
      </c>
    </row>
    <row r="46" spans="1:21" ht="15">
      <c r="A46" s="44">
        <f t="shared" si="2"/>
        <v>41</v>
      </c>
      <c r="B46" s="9">
        <v>1678002</v>
      </c>
      <c r="C46" s="26" t="s">
        <v>65</v>
      </c>
      <c r="D46" s="9">
        <v>60</v>
      </c>
      <c r="E46" s="9" t="s">
        <v>5</v>
      </c>
      <c r="F46" s="4">
        <v>68</v>
      </c>
      <c r="G46" s="4" t="s">
        <v>0</v>
      </c>
      <c r="H46" s="9"/>
      <c r="I46" s="9"/>
      <c r="J46" s="4"/>
      <c r="K46" s="4"/>
      <c r="L46" s="9">
        <v>33</v>
      </c>
      <c r="M46" s="9" t="s">
        <v>7</v>
      </c>
      <c r="N46" s="9">
        <v>65</v>
      </c>
      <c r="O46" s="9" t="s">
        <v>0</v>
      </c>
      <c r="P46" s="9">
        <v>60</v>
      </c>
      <c r="Q46" s="9" t="s">
        <v>5</v>
      </c>
      <c r="R46" s="4">
        <f t="shared" si="0"/>
        <v>286</v>
      </c>
      <c r="S46" s="4">
        <f t="shared" si="1"/>
        <v>57.2</v>
      </c>
      <c r="T46" s="4" t="s">
        <v>26</v>
      </c>
      <c r="U46" s="4" t="s">
        <v>28</v>
      </c>
    </row>
    <row r="47" spans="1:21" ht="15">
      <c r="A47" s="44">
        <f t="shared" si="2"/>
        <v>42</v>
      </c>
      <c r="B47" s="9">
        <v>1678013</v>
      </c>
      <c r="C47" s="26" t="s">
        <v>76</v>
      </c>
      <c r="D47" s="9">
        <v>52</v>
      </c>
      <c r="E47" s="9" t="s">
        <v>6</v>
      </c>
      <c r="F47" s="9">
        <v>47</v>
      </c>
      <c r="G47" s="9" t="s">
        <v>6</v>
      </c>
      <c r="H47" s="4"/>
      <c r="I47" s="4"/>
      <c r="J47" s="9">
        <v>56</v>
      </c>
      <c r="K47" s="9" t="s">
        <v>6</v>
      </c>
      <c r="L47" s="4"/>
      <c r="M47" s="4"/>
      <c r="N47" s="9">
        <v>59</v>
      </c>
      <c r="O47" s="9" t="s">
        <v>6</v>
      </c>
      <c r="P47" s="9">
        <v>63</v>
      </c>
      <c r="Q47" s="9" t="s">
        <v>0</v>
      </c>
      <c r="R47" s="4">
        <f t="shared" si="0"/>
        <v>277</v>
      </c>
      <c r="S47" s="4">
        <f t="shared" si="1"/>
        <v>55.4</v>
      </c>
      <c r="T47" s="4" t="s">
        <v>26</v>
      </c>
      <c r="U47" s="4" t="s">
        <v>28</v>
      </c>
    </row>
    <row r="48" spans="1:21" ht="15">
      <c r="A48" s="44">
        <f t="shared" si="2"/>
        <v>43</v>
      </c>
      <c r="B48" s="9">
        <v>1678009</v>
      </c>
      <c r="C48" s="26" t="s">
        <v>72</v>
      </c>
      <c r="D48" s="9">
        <v>86</v>
      </c>
      <c r="E48" s="9" t="s">
        <v>2</v>
      </c>
      <c r="F48" s="9"/>
      <c r="G48" s="9"/>
      <c r="H48" s="4">
        <v>59</v>
      </c>
      <c r="I48" s="4" t="s">
        <v>6</v>
      </c>
      <c r="J48" s="9"/>
      <c r="K48" s="9"/>
      <c r="L48" s="35">
        <v>10</v>
      </c>
      <c r="M48" s="35" t="s">
        <v>41</v>
      </c>
      <c r="N48" s="9">
        <v>53</v>
      </c>
      <c r="O48" s="9" t="s">
        <v>6</v>
      </c>
      <c r="P48" s="9">
        <v>57</v>
      </c>
      <c r="Q48" s="9" t="s">
        <v>6</v>
      </c>
      <c r="R48" s="4">
        <f t="shared" si="0"/>
        <v>265</v>
      </c>
      <c r="S48" s="4">
        <f t="shared" si="1"/>
        <v>53</v>
      </c>
      <c r="T48" s="35" t="s">
        <v>128</v>
      </c>
      <c r="U48" s="4"/>
    </row>
    <row r="49" spans="2:21" ht="15">
      <c r="B49" s="12"/>
      <c r="C49" s="34" t="s">
        <v>125</v>
      </c>
      <c r="D49" s="12">
        <f>SUM(D6:D48)</f>
        <v>3357</v>
      </c>
      <c r="E49" s="12"/>
      <c r="F49" s="12">
        <f>SUM(F6:F48)</f>
        <v>2009</v>
      </c>
      <c r="G49" s="12"/>
      <c r="H49" s="12">
        <f>SUM(H6:H48)</f>
        <v>1443</v>
      </c>
      <c r="I49" s="22"/>
      <c r="J49" s="12">
        <f>SUM(J6:J48)</f>
        <v>435</v>
      </c>
      <c r="K49" s="22"/>
      <c r="L49" s="12">
        <f>SUM(L6:L48)</f>
        <v>2454</v>
      </c>
      <c r="M49" s="12"/>
      <c r="N49" s="12">
        <f>SUM(N6:N48)</f>
        <v>3234</v>
      </c>
      <c r="O49" s="12"/>
      <c r="P49" s="12">
        <f>SUM(P6:P48)</f>
        <v>3496</v>
      </c>
      <c r="Q49" s="12"/>
      <c r="R49" s="12">
        <f>SUM(R6:R48)</f>
        <v>16428</v>
      </c>
      <c r="S49" s="22"/>
      <c r="T49" s="22"/>
      <c r="U49" s="22"/>
    </row>
    <row r="50" spans="2:21" ht="15">
      <c r="B50" s="12"/>
      <c r="C50" s="34" t="s">
        <v>126</v>
      </c>
      <c r="D50" s="12">
        <f>+D49/43</f>
        <v>78.06976744186046</v>
      </c>
      <c r="E50" s="12"/>
      <c r="F50" s="12">
        <f>+F49/25</f>
        <v>80.36</v>
      </c>
      <c r="G50" s="12"/>
      <c r="H50" s="22">
        <f>+H49/18</f>
        <v>80.16666666666667</v>
      </c>
      <c r="I50" s="22"/>
      <c r="J50" s="22">
        <f>+J49/6</f>
        <v>72.5</v>
      </c>
      <c r="K50" s="22"/>
      <c r="L50" s="12">
        <f>+L49/37</f>
        <v>66.32432432432432</v>
      </c>
      <c r="M50" s="12"/>
      <c r="N50" s="12">
        <f>+N49/43</f>
        <v>75.20930232558139</v>
      </c>
      <c r="O50" s="12"/>
      <c r="P50" s="12">
        <f>+P49/43</f>
        <v>81.30232558139535</v>
      </c>
      <c r="Q50" s="12"/>
      <c r="R50" s="12">
        <f>+R49/43</f>
        <v>382.04651162790697</v>
      </c>
      <c r="S50" s="22"/>
      <c r="T50" s="22"/>
      <c r="U50" s="22"/>
    </row>
    <row r="51" spans="2:21" ht="15">
      <c r="B51" s="21"/>
      <c r="C51" s="21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>
        <f>+R50/5</f>
        <v>76.4093023255814</v>
      </c>
      <c r="S51" s="22"/>
      <c r="T51" s="22"/>
      <c r="U51" s="22"/>
    </row>
    <row r="52" spans="2:21" ht="15">
      <c r="B52" s="66" t="s">
        <v>29</v>
      </c>
      <c r="C52" s="66"/>
      <c r="D52" s="66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2:21" ht="15">
      <c r="B53" s="11">
        <v>1</v>
      </c>
      <c r="C53" s="26" t="s">
        <v>55</v>
      </c>
      <c r="D53" s="36">
        <v>0.946</v>
      </c>
      <c r="E53" s="23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2:21" ht="15">
      <c r="B54" s="11">
        <v>2</v>
      </c>
      <c r="C54" s="26" t="s">
        <v>75</v>
      </c>
      <c r="D54" s="37">
        <v>0.93</v>
      </c>
      <c r="E54" s="24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2:21" ht="15">
      <c r="B55" s="11">
        <v>3</v>
      </c>
      <c r="C55" s="26" t="s">
        <v>81</v>
      </c>
      <c r="D55" s="37">
        <v>0.93</v>
      </c>
      <c r="E55" s="24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ht="15">
      <c r="B56" s="44"/>
    </row>
  </sheetData>
  <mergeCells count="4">
    <mergeCell ref="B1:U1"/>
    <mergeCell ref="B2:U2"/>
    <mergeCell ref="B3:U3"/>
    <mergeCell ref="B52:D52"/>
  </mergeCells>
  <printOptions horizontalCentered="1"/>
  <pageMargins left="0.2" right="0.2" top="0.25" bottom="0.25" header="0.3" footer="0.3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U55"/>
  <sheetViews>
    <sheetView workbookViewId="0" topLeftCell="A19">
      <selection activeCell="B2" sqref="B2:U39"/>
    </sheetView>
  </sheetViews>
  <sheetFormatPr defaultColWidth="9.140625" defaultRowHeight="15"/>
  <cols>
    <col min="1" max="1" width="9.140625" style="44" customWidth="1"/>
    <col min="2" max="2" width="9.140625" style="25" customWidth="1"/>
    <col min="3" max="3" width="26.8515625" style="25" customWidth="1"/>
    <col min="4" max="4" width="7.7109375" style="44" customWidth="1"/>
    <col min="5" max="5" width="6.28125" style="44" customWidth="1"/>
    <col min="6" max="6" width="7.421875" style="44" customWidth="1"/>
    <col min="7" max="7" width="6.421875" style="44" customWidth="1"/>
    <col min="8" max="8" width="7.00390625" style="44" customWidth="1"/>
    <col min="9" max="9" width="6.7109375" style="44" customWidth="1"/>
    <col min="10" max="10" width="6.421875" style="44" customWidth="1"/>
    <col min="11" max="11" width="7.421875" style="44" customWidth="1"/>
    <col min="12" max="12" width="6.8515625" style="44" customWidth="1"/>
    <col min="13" max="13" width="7.140625" style="44" customWidth="1"/>
    <col min="14" max="14" width="6.28125" style="44" customWidth="1"/>
    <col min="15" max="15" width="6.421875" style="44" customWidth="1"/>
    <col min="16" max="16" width="7.28125" style="44" customWidth="1"/>
    <col min="17" max="17" width="6.7109375" style="44" customWidth="1"/>
    <col min="18" max="21" width="9.140625" style="44" customWidth="1"/>
    <col min="22" max="16384" width="9.140625" style="27" customWidth="1"/>
  </cols>
  <sheetData>
    <row r="2" spans="2:21" ht="15">
      <c r="B2" s="67" t="s">
        <v>39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2:21" ht="15">
      <c r="B3" s="65" t="s">
        <v>31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2:21" ht="15">
      <c r="B4" s="65" t="s">
        <v>42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2:21" ht="15">
      <c r="B5" s="1"/>
      <c r="D5" s="43">
        <v>301</v>
      </c>
      <c r="E5" s="43">
        <v>301</v>
      </c>
      <c r="F5" s="43">
        <v>302</v>
      </c>
      <c r="G5" s="43">
        <v>302</v>
      </c>
      <c r="H5" s="28" t="s">
        <v>11</v>
      </c>
      <c r="I5" s="28" t="s">
        <v>11</v>
      </c>
      <c r="J5" s="28" t="s">
        <v>9</v>
      </c>
      <c r="K5" s="28" t="s">
        <v>9</v>
      </c>
      <c r="L5" s="28" t="s">
        <v>32</v>
      </c>
      <c r="M5" s="28" t="s">
        <v>32</v>
      </c>
      <c r="N5" s="28" t="s">
        <v>33</v>
      </c>
      <c r="O5" s="28" t="s">
        <v>33</v>
      </c>
      <c r="P5" s="28" t="s">
        <v>34</v>
      </c>
      <c r="Q5" s="28" t="s">
        <v>34</v>
      </c>
      <c r="R5" s="42"/>
      <c r="S5" s="42"/>
      <c r="T5" s="42"/>
      <c r="U5" s="42"/>
    </row>
    <row r="6" spans="1:21" s="19" customFormat="1" ht="15">
      <c r="A6" s="44"/>
      <c r="B6" s="3" t="s">
        <v>14</v>
      </c>
      <c r="C6" s="4" t="s">
        <v>35</v>
      </c>
      <c r="D6" s="4" t="s">
        <v>15</v>
      </c>
      <c r="E6" s="4" t="s">
        <v>15</v>
      </c>
      <c r="F6" s="4" t="s">
        <v>16</v>
      </c>
      <c r="G6" s="4" t="s">
        <v>16</v>
      </c>
      <c r="H6" s="4" t="s">
        <v>19</v>
      </c>
      <c r="I6" s="4" t="s">
        <v>19</v>
      </c>
      <c r="J6" s="4" t="s">
        <v>17</v>
      </c>
      <c r="K6" s="4" t="s">
        <v>17</v>
      </c>
      <c r="L6" s="4" t="s">
        <v>36</v>
      </c>
      <c r="M6" s="4" t="s">
        <v>36</v>
      </c>
      <c r="N6" s="4" t="s">
        <v>37</v>
      </c>
      <c r="O6" s="4" t="s">
        <v>37</v>
      </c>
      <c r="P6" s="4" t="s">
        <v>38</v>
      </c>
      <c r="Q6" s="4" t="s">
        <v>38</v>
      </c>
      <c r="R6" s="4" t="s">
        <v>22</v>
      </c>
      <c r="S6" s="4" t="s">
        <v>23</v>
      </c>
      <c r="T6" s="4" t="s">
        <v>24</v>
      </c>
      <c r="U6" s="4" t="s">
        <v>25</v>
      </c>
    </row>
    <row r="7" spans="1:21" ht="15">
      <c r="A7" s="44">
        <v>1</v>
      </c>
      <c r="B7" s="8">
        <v>1678054</v>
      </c>
      <c r="C7" s="5" t="s">
        <v>117</v>
      </c>
      <c r="D7" s="9">
        <v>92</v>
      </c>
      <c r="E7" s="9" t="s">
        <v>4</v>
      </c>
      <c r="F7" s="9"/>
      <c r="G7" s="9"/>
      <c r="H7" s="4">
        <v>71</v>
      </c>
      <c r="I7" s="4" t="s">
        <v>1</v>
      </c>
      <c r="J7" s="4"/>
      <c r="K7" s="4"/>
      <c r="L7" s="9">
        <v>95</v>
      </c>
      <c r="M7" s="9" t="s">
        <v>4</v>
      </c>
      <c r="N7" s="9">
        <v>98</v>
      </c>
      <c r="O7" s="9" t="s">
        <v>4</v>
      </c>
      <c r="P7" s="9">
        <v>92</v>
      </c>
      <c r="Q7" s="9" t="s">
        <v>4</v>
      </c>
      <c r="R7" s="4">
        <f aca="true" t="shared" si="0" ref="R7:R39">+D7+F7+H7+J7+L7+N7+P7</f>
        <v>448</v>
      </c>
      <c r="S7" s="4">
        <f aca="true" t="shared" si="1" ref="S7:S39">R7*100/500</f>
        <v>89.6</v>
      </c>
      <c r="T7" s="4" t="s">
        <v>26</v>
      </c>
      <c r="U7" s="4" t="s">
        <v>27</v>
      </c>
    </row>
    <row r="8" spans="1:21" ht="15">
      <c r="A8" s="44">
        <f>+A7+1</f>
        <v>2</v>
      </c>
      <c r="B8" s="8">
        <v>1678024</v>
      </c>
      <c r="C8" s="5" t="s">
        <v>87</v>
      </c>
      <c r="D8" s="9">
        <v>83</v>
      </c>
      <c r="E8" s="9" t="s">
        <v>2</v>
      </c>
      <c r="F8" s="4">
        <v>85</v>
      </c>
      <c r="G8" s="4" t="s">
        <v>2</v>
      </c>
      <c r="H8" s="9"/>
      <c r="I8" s="9"/>
      <c r="J8" s="4"/>
      <c r="K8" s="4"/>
      <c r="L8" s="9">
        <v>89</v>
      </c>
      <c r="M8" s="9" t="s">
        <v>4</v>
      </c>
      <c r="N8" s="9">
        <v>90</v>
      </c>
      <c r="O8" s="9" t="s">
        <v>2</v>
      </c>
      <c r="P8" s="9">
        <v>95</v>
      </c>
      <c r="Q8" s="9" t="s">
        <v>4</v>
      </c>
      <c r="R8" s="4">
        <f t="shared" si="0"/>
        <v>442</v>
      </c>
      <c r="S8" s="4">
        <f t="shared" si="1"/>
        <v>88.4</v>
      </c>
      <c r="T8" s="4" t="s">
        <v>26</v>
      </c>
      <c r="U8" s="4" t="s">
        <v>27</v>
      </c>
    </row>
    <row r="9" spans="1:21" ht="15">
      <c r="A9" s="44">
        <f aca="true" t="shared" si="2" ref="A9:A39">+A8+1</f>
        <v>3</v>
      </c>
      <c r="B9" s="8">
        <v>1678028</v>
      </c>
      <c r="C9" s="5" t="s">
        <v>91</v>
      </c>
      <c r="D9" s="9">
        <v>86</v>
      </c>
      <c r="E9" s="9" t="s">
        <v>2</v>
      </c>
      <c r="F9" s="9"/>
      <c r="G9" s="9"/>
      <c r="H9" s="4">
        <v>85</v>
      </c>
      <c r="I9" s="4" t="s">
        <v>2</v>
      </c>
      <c r="J9" s="4"/>
      <c r="K9" s="4"/>
      <c r="L9" s="9">
        <v>85</v>
      </c>
      <c r="M9" s="9" t="s">
        <v>2</v>
      </c>
      <c r="N9" s="9">
        <v>81</v>
      </c>
      <c r="O9" s="9" t="s">
        <v>1</v>
      </c>
      <c r="P9" s="9">
        <v>95</v>
      </c>
      <c r="Q9" s="9" t="s">
        <v>4</v>
      </c>
      <c r="R9" s="4">
        <f t="shared" si="0"/>
        <v>432</v>
      </c>
      <c r="S9" s="4">
        <f t="shared" si="1"/>
        <v>86.4</v>
      </c>
      <c r="T9" s="4" t="s">
        <v>26</v>
      </c>
      <c r="U9" s="4" t="s">
        <v>27</v>
      </c>
    </row>
    <row r="10" spans="1:21" ht="15">
      <c r="A10" s="44">
        <f t="shared" si="2"/>
        <v>4</v>
      </c>
      <c r="B10" s="8">
        <v>1678056</v>
      </c>
      <c r="C10" s="5" t="s">
        <v>119</v>
      </c>
      <c r="D10" s="9">
        <v>84</v>
      </c>
      <c r="E10" s="4" t="s">
        <v>2</v>
      </c>
      <c r="F10" s="9"/>
      <c r="G10" s="9"/>
      <c r="H10" s="4"/>
      <c r="I10" s="4"/>
      <c r="J10" s="4">
        <v>76</v>
      </c>
      <c r="K10" s="4" t="s">
        <v>0</v>
      </c>
      <c r="L10" s="9">
        <v>64</v>
      </c>
      <c r="M10" s="9" t="s">
        <v>3</v>
      </c>
      <c r="N10" s="9">
        <v>75</v>
      </c>
      <c r="O10" s="9" t="s">
        <v>1</v>
      </c>
      <c r="P10" s="9">
        <v>67</v>
      </c>
      <c r="Q10" s="9" t="s">
        <v>1</v>
      </c>
      <c r="R10" s="4">
        <f t="shared" si="0"/>
        <v>366</v>
      </c>
      <c r="S10" s="4">
        <f t="shared" si="1"/>
        <v>73.2</v>
      </c>
      <c r="T10" s="4" t="s">
        <v>26</v>
      </c>
      <c r="U10" s="4" t="s">
        <v>27</v>
      </c>
    </row>
    <row r="11" spans="1:21" ht="15">
      <c r="A11" s="44">
        <f t="shared" si="2"/>
        <v>5</v>
      </c>
      <c r="B11" s="8">
        <v>1678036</v>
      </c>
      <c r="C11" s="5" t="s">
        <v>99</v>
      </c>
      <c r="D11" s="9">
        <v>87</v>
      </c>
      <c r="E11" s="9" t="s">
        <v>2</v>
      </c>
      <c r="F11" s="9">
        <v>76</v>
      </c>
      <c r="G11" s="9" t="s">
        <v>3</v>
      </c>
      <c r="H11" s="4"/>
      <c r="I11" s="4"/>
      <c r="J11" s="4"/>
      <c r="K11" s="4"/>
      <c r="L11" s="9">
        <v>57</v>
      </c>
      <c r="M11" s="9" t="s">
        <v>0</v>
      </c>
      <c r="N11" s="9">
        <v>76</v>
      </c>
      <c r="O11" s="9" t="s">
        <v>1</v>
      </c>
      <c r="P11" s="9">
        <v>69</v>
      </c>
      <c r="Q11" s="9" t="s">
        <v>1</v>
      </c>
      <c r="R11" s="4">
        <f t="shared" si="0"/>
        <v>365</v>
      </c>
      <c r="S11" s="4">
        <f t="shared" si="1"/>
        <v>73</v>
      </c>
      <c r="T11" s="4" t="s">
        <v>26</v>
      </c>
      <c r="U11" s="4" t="s">
        <v>27</v>
      </c>
    </row>
    <row r="12" spans="1:21" ht="15">
      <c r="A12" s="44">
        <f t="shared" si="2"/>
        <v>6</v>
      </c>
      <c r="B12" s="8">
        <v>1678050</v>
      </c>
      <c r="C12" s="5" t="s">
        <v>113</v>
      </c>
      <c r="D12" s="9">
        <v>77</v>
      </c>
      <c r="E12" s="9" t="s">
        <v>1</v>
      </c>
      <c r="F12" s="9"/>
      <c r="G12" s="9"/>
      <c r="H12" s="4">
        <v>52</v>
      </c>
      <c r="I12" s="4" t="s">
        <v>0</v>
      </c>
      <c r="J12" s="4"/>
      <c r="K12" s="4"/>
      <c r="L12" s="9">
        <v>73</v>
      </c>
      <c r="M12" s="9" t="s">
        <v>1</v>
      </c>
      <c r="N12" s="9">
        <v>82</v>
      </c>
      <c r="O12" s="9" t="s">
        <v>1</v>
      </c>
      <c r="P12" s="9">
        <v>73</v>
      </c>
      <c r="Q12" s="9" t="s">
        <v>1</v>
      </c>
      <c r="R12" s="4">
        <f t="shared" si="0"/>
        <v>357</v>
      </c>
      <c r="S12" s="4">
        <f t="shared" si="1"/>
        <v>71.4</v>
      </c>
      <c r="T12" s="4" t="s">
        <v>26</v>
      </c>
      <c r="U12" s="4" t="s">
        <v>27</v>
      </c>
    </row>
    <row r="13" spans="1:21" ht="15">
      <c r="A13" s="44">
        <f t="shared" si="2"/>
        <v>7</v>
      </c>
      <c r="B13" s="8">
        <v>1678035</v>
      </c>
      <c r="C13" s="5" t="s">
        <v>98</v>
      </c>
      <c r="D13" s="9">
        <v>68</v>
      </c>
      <c r="E13" s="9" t="s">
        <v>0</v>
      </c>
      <c r="F13" s="9">
        <v>85</v>
      </c>
      <c r="G13" s="9" t="s">
        <v>2</v>
      </c>
      <c r="H13" s="4"/>
      <c r="I13" s="4"/>
      <c r="J13" s="4"/>
      <c r="K13" s="4"/>
      <c r="L13" s="9">
        <v>62</v>
      </c>
      <c r="M13" s="9" t="s">
        <v>3</v>
      </c>
      <c r="N13" s="9">
        <v>76</v>
      </c>
      <c r="O13" s="9" t="s">
        <v>1</v>
      </c>
      <c r="P13" s="9">
        <v>58</v>
      </c>
      <c r="Q13" s="9" t="s">
        <v>0</v>
      </c>
      <c r="R13" s="4">
        <f t="shared" si="0"/>
        <v>349</v>
      </c>
      <c r="S13" s="4">
        <f t="shared" si="1"/>
        <v>69.8</v>
      </c>
      <c r="T13" s="4" t="s">
        <v>26</v>
      </c>
      <c r="U13" s="4" t="s">
        <v>27</v>
      </c>
    </row>
    <row r="14" spans="1:21" ht="15">
      <c r="A14" s="44">
        <f t="shared" si="2"/>
        <v>8</v>
      </c>
      <c r="B14" s="8">
        <v>1678033</v>
      </c>
      <c r="C14" s="5" t="s">
        <v>96</v>
      </c>
      <c r="D14" s="9">
        <v>91</v>
      </c>
      <c r="E14" s="9" t="s">
        <v>4</v>
      </c>
      <c r="F14" s="4"/>
      <c r="G14" s="4"/>
      <c r="H14" s="4">
        <v>37</v>
      </c>
      <c r="I14" s="4" t="s">
        <v>6</v>
      </c>
      <c r="J14" s="9"/>
      <c r="K14" s="9"/>
      <c r="L14" s="9">
        <v>60</v>
      </c>
      <c r="M14" s="9" t="s">
        <v>3</v>
      </c>
      <c r="N14" s="9">
        <v>93</v>
      </c>
      <c r="O14" s="9" t="s">
        <v>4</v>
      </c>
      <c r="P14" s="9">
        <v>67</v>
      </c>
      <c r="Q14" s="9" t="s">
        <v>1</v>
      </c>
      <c r="R14" s="4">
        <f t="shared" si="0"/>
        <v>348</v>
      </c>
      <c r="S14" s="4">
        <f t="shared" si="1"/>
        <v>69.6</v>
      </c>
      <c r="T14" s="4" t="s">
        <v>26</v>
      </c>
      <c r="U14" s="4" t="s">
        <v>27</v>
      </c>
    </row>
    <row r="15" spans="1:21" ht="15">
      <c r="A15" s="44">
        <f t="shared" si="2"/>
        <v>9</v>
      </c>
      <c r="B15" s="8">
        <v>1678041</v>
      </c>
      <c r="C15" s="5" t="s">
        <v>104</v>
      </c>
      <c r="D15" s="9">
        <v>86</v>
      </c>
      <c r="E15" s="9" t="s">
        <v>2</v>
      </c>
      <c r="F15" s="4"/>
      <c r="G15" s="4"/>
      <c r="H15" s="9">
        <v>49</v>
      </c>
      <c r="I15" s="9" t="s">
        <v>5</v>
      </c>
      <c r="J15" s="4"/>
      <c r="K15" s="4"/>
      <c r="L15" s="9">
        <v>62</v>
      </c>
      <c r="M15" s="9" t="s">
        <v>3</v>
      </c>
      <c r="N15" s="9">
        <v>85</v>
      </c>
      <c r="O15" s="9" t="s">
        <v>2</v>
      </c>
      <c r="P15" s="9">
        <v>65</v>
      </c>
      <c r="Q15" s="9" t="s">
        <v>3</v>
      </c>
      <c r="R15" s="4">
        <f t="shared" si="0"/>
        <v>347</v>
      </c>
      <c r="S15" s="4">
        <f t="shared" si="1"/>
        <v>69.4</v>
      </c>
      <c r="T15" s="4" t="s">
        <v>26</v>
      </c>
      <c r="U15" s="4" t="s">
        <v>27</v>
      </c>
    </row>
    <row r="16" spans="1:21" ht="15">
      <c r="A16" s="44">
        <f t="shared" si="2"/>
        <v>10</v>
      </c>
      <c r="B16" s="8">
        <v>1678049</v>
      </c>
      <c r="C16" s="5" t="s">
        <v>112</v>
      </c>
      <c r="D16" s="9">
        <v>88</v>
      </c>
      <c r="E16" s="9" t="s">
        <v>2</v>
      </c>
      <c r="F16" s="9"/>
      <c r="G16" s="9"/>
      <c r="H16" s="4"/>
      <c r="I16" s="4"/>
      <c r="J16" s="4">
        <v>70</v>
      </c>
      <c r="K16" s="4" t="s">
        <v>5</v>
      </c>
      <c r="L16" s="9">
        <v>46</v>
      </c>
      <c r="M16" s="9" t="s">
        <v>5</v>
      </c>
      <c r="N16" s="9">
        <v>66</v>
      </c>
      <c r="O16" s="9" t="s">
        <v>0</v>
      </c>
      <c r="P16" s="9">
        <v>66</v>
      </c>
      <c r="Q16" s="9" t="s">
        <v>3</v>
      </c>
      <c r="R16" s="4">
        <f t="shared" si="0"/>
        <v>336</v>
      </c>
      <c r="S16" s="4">
        <f t="shared" si="1"/>
        <v>67.2</v>
      </c>
      <c r="T16" s="4" t="s">
        <v>26</v>
      </c>
      <c r="U16" s="4" t="s">
        <v>27</v>
      </c>
    </row>
    <row r="17" spans="1:21" ht="15">
      <c r="A17" s="44">
        <f t="shared" si="2"/>
        <v>11</v>
      </c>
      <c r="B17" s="8">
        <v>1678037</v>
      </c>
      <c r="C17" s="5" t="s">
        <v>100</v>
      </c>
      <c r="D17" s="9">
        <v>88</v>
      </c>
      <c r="E17" s="9" t="s">
        <v>2</v>
      </c>
      <c r="F17" s="9">
        <v>90</v>
      </c>
      <c r="G17" s="9" t="s">
        <v>4</v>
      </c>
      <c r="H17" s="4"/>
      <c r="I17" s="4"/>
      <c r="J17" s="4"/>
      <c r="K17" s="4"/>
      <c r="L17" s="9">
        <v>33</v>
      </c>
      <c r="M17" s="9" t="s">
        <v>7</v>
      </c>
      <c r="N17" s="9">
        <v>66</v>
      </c>
      <c r="O17" s="9" t="s">
        <v>0</v>
      </c>
      <c r="P17" s="9">
        <v>56</v>
      </c>
      <c r="Q17" s="9" t="s">
        <v>5</v>
      </c>
      <c r="R17" s="4">
        <f t="shared" si="0"/>
        <v>333</v>
      </c>
      <c r="S17" s="4">
        <f t="shared" si="1"/>
        <v>66.6</v>
      </c>
      <c r="T17" s="4" t="s">
        <v>26</v>
      </c>
      <c r="U17" s="4" t="s">
        <v>27</v>
      </c>
    </row>
    <row r="18" spans="1:21" ht="15">
      <c r="A18" s="44">
        <f t="shared" si="2"/>
        <v>12</v>
      </c>
      <c r="B18" s="8">
        <v>1678052</v>
      </c>
      <c r="C18" s="5" t="s">
        <v>115</v>
      </c>
      <c r="D18" s="9">
        <v>81</v>
      </c>
      <c r="E18" s="9" t="s">
        <v>1</v>
      </c>
      <c r="F18" s="9">
        <v>87</v>
      </c>
      <c r="G18" s="9" t="s">
        <v>2</v>
      </c>
      <c r="H18" s="4"/>
      <c r="I18" s="4"/>
      <c r="J18" s="4"/>
      <c r="K18" s="4"/>
      <c r="L18" s="9">
        <v>48</v>
      </c>
      <c r="M18" s="9" t="s">
        <v>5</v>
      </c>
      <c r="N18" s="9">
        <v>71</v>
      </c>
      <c r="O18" s="9" t="s">
        <v>3</v>
      </c>
      <c r="P18" s="9">
        <v>46</v>
      </c>
      <c r="Q18" s="9" t="s">
        <v>6</v>
      </c>
      <c r="R18" s="4">
        <f t="shared" si="0"/>
        <v>333</v>
      </c>
      <c r="S18" s="4">
        <f t="shared" si="1"/>
        <v>66.6</v>
      </c>
      <c r="T18" s="4" t="s">
        <v>26</v>
      </c>
      <c r="U18" s="4" t="s">
        <v>27</v>
      </c>
    </row>
    <row r="19" spans="1:21" ht="15">
      <c r="A19" s="44">
        <f t="shared" si="2"/>
        <v>13</v>
      </c>
      <c r="B19" s="8">
        <v>1678051</v>
      </c>
      <c r="C19" s="5" t="s">
        <v>114</v>
      </c>
      <c r="D19" s="9">
        <v>70</v>
      </c>
      <c r="E19" s="9" t="s">
        <v>0</v>
      </c>
      <c r="F19" s="9"/>
      <c r="G19" s="9"/>
      <c r="H19" s="4">
        <v>48</v>
      </c>
      <c r="I19" s="4" t="s">
        <v>5</v>
      </c>
      <c r="J19" s="4"/>
      <c r="K19" s="4"/>
      <c r="L19" s="9">
        <v>63</v>
      </c>
      <c r="M19" s="9" t="s">
        <v>3</v>
      </c>
      <c r="N19" s="9">
        <v>75</v>
      </c>
      <c r="O19" s="9" t="s">
        <v>1</v>
      </c>
      <c r="P19" s="9">
        <v>61</v>
      </c>
      <c r="Q19" s="9" t="s">
        <v>3</v>
      </c>
      <c r="R19" s="4">
        <f t="shared" si="0"/>
        <v>317</v>
      </c>
      <c r="S19" s="4">
        <f t="shared" si="1"/>
        <v>63.4</v>
      </c>
      <c r="T19" s="4" t="s">
        <v>26</v>
      </c>
      <c r="U19" s="4" t="s">
        <v>27</v>
      </c>
    </row>
    <row r="20" spans="1:21" ht="15">
      <c r="A20" s="44">
        <f t="shared" si="2"/>
        <v>14</v>
      </c>
      <c r="B20" s="8">
        <v>1678038</v>
      </c>
      <c r="C20" s="5" t="s">
        <v>101</v>
      </c>
      <c r="D20" s="9">
        <v>71</v>
      </c>
      <c r="E20" s="9" t="s">
        <v>3</v>
      </c>
      <c r="F20" s="9">
        <v>76</v>
      </c>
      <c r="G20" s="9" t="s">
        <v>3</v>
      </c>
      <c r="H20" s="4"/>
      <c r="I20" s="4"/>
      <c r="J20" s="4"/>
      <c r="K20" s="4"/>
      <c r="L20" s="9">
        <v>35</v>
      </c>
      <c r="M20" s="9" t="s">
        <v>7</v>
      </c>
      <c r="N20" s="9">
        <v>81</v>
      </c>
      <c r="O20" s="9" t="s">
        <v>1</v>
      </c>
      <c r="P20" s="9">
        <v>48</v>
      </c>
      <c r="Q20" s="9" t="s">
        <v>6</v>
      </c>
      <c r="R20" s="4">
        <f t="shared" si="0"/>
        <v>311</v>
      </c>
      <c r="S20" s="4">
        <f t="shared" si="1"/>
        <v>62.2</v>
      </c>
      <c r="T20" s="4" t="s">
        <v>26</v>
      </c>
      <c r="U20" s="4" t="s">
        <v>27</v>
      </c>
    </row>
    <row r="21" spans="1:21" ht="15">
      <c r="A21" s="44">
        <f t="shared" si="2"/>
        <v>15</v>
      </c>
      <c r="B21" s="8">
        <v>1678055</v>
      </c>
      <c r="C21" s="5" t="s">
        <v>118</v>
      </c>
      <c r="D21" s="9">
        <v>76</v>
      </c>
      <c r="E21" s="9" t="s">
        <v>3</v>
      </c>
      <c r="F21" s="4">
        <v>70</v>
      </c>
      <c r="G21" s="4" t="s">
        <v>0</v>
      </c>
      <c r="H21" s="4"/>
      <c r="I21" s="4"/>
      <c r="J21" s="9"/>
      <c r="K21" s="9"/>
      <c r="L21" s="9">
        <v>37</v>
      </c>
      <c r="M21" s="9" t="s">
        <v>6</v>
      </c>
      <c r="N21" s="9">
        <v>62</v>
      </c>
      <c r="O21" s="9" t="s">
        <v>0</v>
      </c>
      <c r="P21" s="9">
        <v>57</v>
      </c>
      <c r="Q21" s="9" t="s">
        <v>0</v>
      </c>
      <c r="R21" s="4">
        <f t="shared" si="0"/>
        <v>302</v>
      </c>
      <c r="S21" s="4">
        <f t="shared" si="1"/>
        <v>60.4</v>
      </c>
      <c r="T21" s="4" t="s">
        <v>26</v>
      </c>
      <c r="U21" s="4" t="s">
        <v>27</v>
      </c>
    </row>
    <row r="22" spans="1:21" ht="15">
      <c r="A22" s="44">
        <f t="shared" si="2"/>
        <v>16</v>
      </c>
      <c r="B22" s="8">
        <v>1678040</v>
      </c>
      <c r="C22" s="5" t="s">
        <v>103</v>
      </c>
      <c r="D22" s="9">
        <v>76</v>
      </c>
      <c r="E22" s="9" t="s">
        <v>3</v>
      </c>
      <c r="F22" s="9">
        <v>82</v>
      </c>
      <c r="G22" s="9" t="s">
        <v>1</v>
      </c>
      <c r="H22" s="4"/>
      <c r="I22" s="4"/>
      <c r="J22" s="4"/>
      <c r="K22" s="4"/>
      <c r="L22" s="39">
        <v>8</v>
      </c>
      <c r="M22" s="39" t="s">
        <v>41</v>
      </c>
      <c r="N22" s="9">
        <v>52</v>
      </c>
      <c r="O22" s="9" t="s">
        <v>6</v>
      </c>
      <c r="P22" s="9">
        <v>66</v>
      </c>
      <c r="Q22" s="9" t="s">
        <v>3</v>
      </c>
      <c r="R22" s="4">
        <f t="shared" si="0"/>
        <v>284</v>
      </c>
      <c r="S22" s="4">
        <f t="shared" si="1"/>
        <v>56.8</v>
      </c>
      <c r="T22" s="35" t="s">
        <v>128</v>
      </c>
      <c r="U22" s="4"/>
    </row>
    <row r="23" spans="1:21" ht="15">
      <c r="A23" s="44">
        <f t="shared" si="2"/>
        <v>17</v>
      </c>
      <c r="B23" s="8">
        <v>1678046</v>
      </c>
      <c r="C23" s="5" t="s">
        <v>109</v>
      </c>
      <c r="D23" s="9">
        <v>80</v>
      </c>
      <c r="E23" s="9" t="s">
        <v>1</v>
      </c>
      <c r="F23" s="4"/>
      <c r="G23" s="4"/>
      <c r="H23" s="4"/>
      <c r="I23" s="4"/>
      <c r="J23" s="9">
        <v>57</v>
      </c>
      <c r="K23" s="9" t="s">
        <v>7</v>
      </c>
      <c r="L23" s="9">
        <v>33</v>
      </c>
      <c r="M23" s="9" t="s">
        <v>7</v>
      </c>
      <c r="N23" s="9">
        <v>60</v>
      </c>
      <c r="O23" s="9" t="s">
        <v>5</v>
      </c>
      <c r="P23" s="9">
        <v>53</v>
      </c>
      <c r="Q23" s="9" t="s">
        <v>5</v>
      </c>
      <c r="R23" s="4">
        <f t="shared" si="0"/>
        <v>283</v>
      </c>
      <c r="S23" s="4">
        <f t="shared" si="1"/>
        <v>56.6</v>
      </c>
      <c r="T23" s="4" t="s">
        <v>26</v>
      </c>
      <c r="U23" s="4" t="s">
        <v>28</v>
      </c>
    </row>
    <row r="24" spans="1:21" ht="15">
      <c r="A24" s="44">
        <f t="shared" si="2"/>
        <v>18</v>
      </c>
      <c r="B24" s="8">
        <v>1678042</v>
      </c>
      <c r="C24" s="5" t="s">
        <v>105</v>
      </c>
      <c r="D24" s="9">
        <v>75</v>
      </c>
      <c r="E24" s="9" t="s">
        <v>3</v>
      </c>
      <c r="F24" s="9">
        <v>75</v>
      </c>
      <c r="G24" s="9" t="s">
        <v>3</v>
      </c>
      <c r="H24" s="4"/>
      <c r="I24" s="4"/>
      <c r="J24" s="4"/>
      <c r="K24" s="4"/>
      <c r="L24" s="9">
        <v>33</v>
      </c>
      <c r="M24" s="9" t="s">
        <v>7</v>
      </c>
      <c r="N24" s="9">
        <v>45</v>
      </c>
      <c r="O24" s="9" t="s">
        <v>7</v>
      </c>
      <c r="P24" s="9">
        <v>48</v>
      </c>
      <c r="Q24" s="9" t="s">
        <v>6</v>
      </c>
      <c r="R24" s="4">
        <f t="shared" si="0"/>
        <v>276</v>
      </c>
      <c r="S24" s="4">
        <f t="shared" si="1"/>
        <v>55.2</v>
      </c>
      <c r="T24" s="4" t="s">
        <v>26</v>
      </c>
      <c r="U24" s="4" t="s">
        <v>28</v>
      </c>
    </row>
    <row r="25" spans="1:21" ht="15">
      <c r="A25" s="44">
        <f t="shared" si="2"/>
        <v>19</v>
      </c>
      <c r="B25" s="8">
        <v>1678032</v>
      </c>
      <c r="C25" s="5" t="s">
        <v>95</v>
      </c>
      <c r="D25" s="9">
        <v>73</v>
      </c>
      <c r="E25" s="9" t="s">
        <v>3</v>
      </c>
      <c r="F25" s="9">
        <v>61</v>
      </c>
      <c r="G25" s="9" t="s">
        <v>5</v>
      </c>
      <c r="H25" s="4"/>
      <c r="I25" s="4"/>
      <c r="J25" s="4"/>
      <c r="K25" s="4"/>
      <c r="L25" s="9">
        <v>33</v>
      </c>
      <c r="M25" s="9" t="s">
        <v>7</v>
      </c>
      <c r="N25" s="9">
        <v>47</v>
      </c>
      <c r="O25" s="9" t="s">
        <v>7</v>
      </c>
      <c r="P25" s="9">
        <v>43</v>
      </c>
      <c r="Q25" s="9" t="s">
        <v>7</v>
      </c>
      <c r="R25" s="4">
        <f t="shared" si="0"/>
        <v>257</v>
      </c>
      <c r="S25" s="4">
        <f t="shared" si="1"/>
        <v>51.4</v>
      </c>
      <c r="T25" s="4" t="s">
        <v>26</v>
      </c>
      <c r="U25" s="4" t="s">
        <v>28</v>
      </c>
    </row>
    <row r="26" spans="1:21" ht="15">
      <c r="A26" s="44">
        <f t="shared" si="2"/>
        <v>20</v>
      </c>
      <c r="B26" s="8">
        <v>1678034</v>
      </c>
      <c r="C26" s="5" t="s">
        <v>97</v>
      </c>
      <c r="D26" s="9">
        <v>76</v>
      </c>
      <c r="E26" s="9" t="s">
        <v>3</v>
      </c>
      <c r="F26" s="9"/>
      <c r="G26" s="9"/>
      <c r="H26" s="4">
        <v>33</v>
      </c>
      <c r="I26" s="4" t="s">
        <v>7</v>
      </c>
      <c r="J26" s="4"/>
      <c r="K26" s="4"/>
      <c r="L26" s="9">
        <v>33</v>
      </c>
      <c r="M26" s="9" t="s">
        <v>7</v>
      </c>
      <c r="N26" s="9">
        <v>56</v>
      </c>
      <c r="O26" s="9" t="s">
        <v>5</v>
      </c>
      <c r="P26" s="9">
        <v>59</v>
      </c>
      <c r="Q26" s="9" t="s">
        <v>0</v>
      </c>
      <c r="R26" s="4">
        <f t="shared" si="0"/>
        <v>257</v>
      </c>
      <c r="S26" s="4">
        <f t="shared" si="1"/>
        <v>51.4</v>
      </c>
      <c r="T26" s="4" t="s">
        <v>26</v>
      </c>
      <c r="U26" s="4" t="s">
        <v>28</v>
      </c>
    </row>
    <row r="27" spans="1:21" ht="15">
      <c r="A27" s="44">
        <f t="shared" si="2"/>
        <v>21</v>
      </c>
      <c r="B27" s="8">
        <v>1678025</v>
      </c>
      <c r="C27" s="5" t="s">
        <v>88</v>
      </c>
      <c r="D27" s="9">
        <v>60</v>
      </c>
      <c r="E27" s="9" t="s">
        <v>5</v>
      </c>
      <c r="F27" s="9"/>
      <c r="G27" s="9"/>
      <c r="H27" s="4">
        <v>39</v>
      </c>
      <c r="I27" s="4" t="s">
        <v>6</v>
      </c>
      <c r="J27" s="4"/>
      <c r="K27" s="4"/>
      <c r="L27" s="9">
        <v>39</v>
      </c>
      <c r="M27" s="9" t="s">
        <v>6</v>
      </c>
      <c r="N27" s="9">
        <v>50</v>
      </c>
      <c r="O27" s="9" t="s">
        <v>6</v>
      </c>
      <c r="P27" s="9">
        <v>44</v>
      </c>
      <c r="Q27" s="9" t="s">
        <v>7</v>
      </c>
      <c r="R27" s="4">
        <f t="shared" si="0"/>
        <v>232</v>
      </c>
      <c r="S27" s="4">
        <f t="shared" si="1"/>
        <v>46.4</v>
      </c>
      <c r="T27" s="4" t="s">
        <v>26</v>
      </c>
      <c r="U27" s="4" t="s">
        <v>28</v>
      </c>
    </row>
    <row r="28" spans="1:21" ht="15">
      <c r="A28" s="44">
        <f t="shared" si="2"/>
        <v>22</v>
      </c>
      <c r="B28" s="8">
        <v>1678045</v>
      </c>
      <c r="C28" s="5" t="s">
        <v>108</v>
      </c>
      <c r="D28" s="9">
        <v>60</v>
      </c>
      <c r="E28" s="9" t="s">
        <v>5</v>
      </c>
      <c r="F28" s="9">
        <v>56</v>
      </c>
      <c r="G28" s="9" t="s">
        <v>6</v>
      </c>
      <c r="H28" s="4"/>
      <c r="I28" s="4"/>
      <c r="J28" s="4"/>
      <c r="K28" s="4"/>
      <c r="L28" s="39">
        <v>24</v>
      </c>
      <c r="M28" s="39" t="s">
        <v>41</v>
      </c>
      <c r="N28" s="9">
        <v>42</v>
      </c>
      <c r="O28" s="9" t="s">
        <v>7</v>
      </c>
      <c r="P28" s="9">
        <v>48</v>
      </c>
      <c r="Q28" s="9" t="s">
        <v>6</v>
      </c>
      <c r="R28" s="4">
        <f t="shared" si="0"/>
        <v>230</v>
      </c>
      <c r="S28" s="4">
        <f t="shared" si="1"/>
        <v>46</v>
      </c>
      <c r="T28" s="35" t="s">
        <v>128</v>
      </c>
      <c r="U28" s="4"/>
    </row>
    <row r="29" spans="1:21" ht="15">
      <c r="A29" s="44">
        <f t="shared" si="2"/>
        <v>23</v>
      </c>
      <c r="B29" s="8">
        <v>1678044</v>
      </c>
      <c r="C29" s="5" t="s">
        <v>107</v>
      </c>
      <c r="D29" s="9">
        <v>51</v>
      </c>
      <c r="E29" s="9" t="s">
        <v>6</v>
      </c>
      <c r="F29" s="9">
        <v>46</v>
      </c>
      <c r="G29" s="9" t="s">
        <v>7</v>
      </c>
      <c r="H29" s="4"/>
      <c r="I29" s="4"/>
      <c r="J29" s="4"/>
      <c r="K29" s="4"/>
      <c r="L29" s="9">
        <v>35</v>
      </c>
      <c r="M29" s="9" t="s">
        <v>7</v>
      </c>
      <c r="N29" s="9">
        <v>51</v>
      </c>
      <c r="O29" s="9" t="s">
        <v>6</v>
      </c>
      <c r="P29" s="9">
        <v>44</v>
      </c>
      <c r="Q29" s="9" t="s">
        <v>7</v>
      </c>
      <c r="R29" s="4">
        <f t="shared" si="0"/>
        <v>227</v>
      </c>
      <c r="S29" s="4">
        <f t="shared" si="1"/>
        <v>45.4</v>
      </c>
      <c r="T29" s="4" t="s">
        <v>26</v>
      </c>
      <c r="U29" s="4" t="s">
        <v>28</v>
      </c>
    </row>
    <row r="30" spans="1:21" ht="15">
      <c r="A30" s="44">
        <f t="shared" si="2"/>
        <v>24</v>
      </c>
      <c r="B30" s="8">
        <v>1678026</v>
      </c>
      <c r="C30" s="5" t="s">
        <v>89</v>
      </c>
      <c r="D30" s="9">
        <v>54</v>
      </c>
      <c r="E30" s="9" t="s">
        <v>6</v>
      </c>
      <c r="F30" s="9">
        <v>43</v>
      </c>
      <c r="G30" s="9" t="s">
        <v>7</v>
      </c>
      <c r="H30" s="4"/>
      <c r="I30" s="4"/>
      <c r="J30" s="4"/>
      <c r="K30" s="4"/>
      <c r="L30" s="9">
        <v>35</v>
      </c>
      <c r="M30" s="9" t="s">
        <v>7</v>
      </c>
      <c r="N30" s="9">
        <v>46</v>
      </c>
      <c r="O30" s="9" t="s">
        <v>7</v>
      </c>
      <c r="P30" s="9">
        <v>42</v>
      </c>
      <c r="Q30" s="9" t="s">
        <v>7</v>
      </c>
      <c r="R30" s="4">
        <f t="shared" si="0"/>
        <v>220</v>
      </c>
      <c r="S30" s="4">
        <f t="shared" si="1"/>
        <v>44</v>
      </c>
      <c r="T30" s="4" t="s">
        <v>26</v>
      </c>
      <c r="U30" s="4" t="s">
        <v>40</v>
      </c>
    </row>
    <row r="31" spans="1:21" ht="15">
      <c r="A31" s="44">
        <f t="shared" si="2"/>
        <v>25</v>
      </c>
      <c r="B31" s="8">
        <v>1678030</v>
      </c>
      <c r="C31" s="5" t="s">
        <v>93</v>
      </c>
      <c r="D31" s="9">
        <v>55</v>
      </c>
      <c r="E31" s="9" t="s">
        <v>5</v>
      </c>
      <c r="F31" s="9">
        <v>64</v>
      </c>
      <c r="G31" s="9" t="s">
        <v>5</v>
      </c>
      <c r="H31" s="4"/>
      <c r="I31" s="4"/>
      <c r="J31" s="4"/>
      <c r="K31" s="4"/>
      <c r="L31" s="39">
        <v>10</v>
      </c>
      <c r="M31" s="39" t="s">
        <v>41</v>
      </c>
      <c r="N31" s="9">
        <v>45</v>
      </c>
      <c r="O31" s="9" t="s">
        <v>7</v>
      </c>
      <c r="P31" s="9">
        <v>44</v>
      </c>
      <c r="Q31" s="9" t="s">
        <v>7</v>
      </c>
      <c r="R31" s="4">
        <f t="shared" si="0"/>
        <v>218</v>
      </c>
      <c r="S31" s="4">
        <f t="shared" si="1"/>
        <v>43.6</v>
      </c>
      <c r="T31" s="35" t="s">
        <v>128</v>
      </c>
      <c r="U31" s="4"/>
    </row>
    <row r="32" spans="1:21" ht="15">
      <c r="A32" s="44">
        <f t="shared" si="2"/>
        <v>26</v>
      </c>
      <c r="B32" s="8">
        <v>1678048</v>
      </c>
      <c r="C32" s="5" t="s">
        <v>111</v>
      </c>
      <c r="D32" s="9">
        <v>63</v>
      </c>
      <c r="E32" s="9" t="s">
        <v>0</v>
      </c>
      <c r="F32" s="4">
        <v>56</v>
      </c>
      <c r="G32" s="4" t="s">
        <v>6</v>
      </c>
      <c r="H32" s="9"/>
      <c r="I32" s="9"/>
      <c r="J32" s="4"/>
      <c r="K32" s="4"/>
      <c r="L32" s="39">
        <v>10</v>
      </c>
      <c r="M32" s="39" t="s">
        <v>41</v>
      </c>
      <c r="N32" s="9">
        <v>42</v>
      </c>
      <c r="O32" s="9" t="s">
        <v>7</v>
      </c>
      <c r="P32" s="9">
        <v>42</v>
      </c>
      <c r="Q32" s="9" t="s">
        <v>7</v>
      </c>
      <c r="R32" s="4">
        <f t="shared" si="0"/>
        <v>213</v>
      </c>
      <c r="S32" s="4">
        <f t="shared" si="1"/>
        <v>42.6</v>
      </c>
      <c r="T32" s="35" t="s">
        <v>128</v>
      </c>
      <c r="U32" s="4"/>
    </row>
    <row r="33" spans="1:21" ht="15">
      <c r="A33" s="44">
        <f t="shared" si="2"/>
        <v>27</v>
      </c>
      <c r="B33" s="8">
        <v>1678047</v>
      </c>
      <c r="C33" s="5" t="s">
        <v>110</v>
      </c>
      <c r="D33" s="9">
        <v>39</v>
      </c>
      <c r="E33" s="9" t="s">
        <v>7</v>
      </c>
      <c r="F33" s="9">
        <v>41</v>
      </c>
      <c r="G33" s="9" t="s">
        <v>7</v>
      </c>
      <c r="H33" s="4"/>
      <c r="I33" s="4"/>
      <c r="J33" s="4"/>
      <c r="K33" s="4"/>
      <c r="L33" s="9">
        <v>33</v>
      </c>
      <c r="M33" s="9" t="s">
        <v>7</v>
      </c>
      <c r="N33" s="9">
        <v>47</v>
      </c>
      <c r="O33" s="9" t="s">
        <v>7</v>
      </c>
      <c r="P33" s="9">
        <v>47</v>
      </c>
      <c r="Q33" s="9" t="s">
        <v>6</v>
      </c>
      <c r="R33" s="4">
        <f t="shared" si="0"/>
        <v>207</v>
      </c>
      <c r="S33" s="4">
        <f t="shared" si="1"/>
        <v>41.4</v>
      </c>
      <c r="T33" s="4" t="s">
        <v>26</v>
      </c>
      <c r="U33" s="4" t="s">
        <v>40</v>
      </c>
    </row>
    <row r="34" spans="1:21" ht="15">
      <c r="A34" s="44">
        <f t="shared" si="2"/>
        <v>28</v>
      </c>
      <c r="B34" s="8">
        <v>1678053</v>
      </c>
      <c r="C34" s="5" t="s">
        <v>116</v>
      </c>
      <c r="D34" s="9">
        <v>59</v>
      </c>
      <c r="E34" s="9" t="s">
        <v>5</v>
      </c>
      <c r="F34" s="9"/>
      <c r="G34" s="9"/>
      <c r="H34" s="4"/>
      <c r="I34" s="4"/>
      <c r="J34" s="4">
        <v>57</v>
      </c>
      <c r="K34" s="4" t="s">
        <v>7</v>
      </c>
      <c r="L34" s="40">
        <v>8</v>
      </c>
      <c r="M34" s="40" t="s">
        <v>41</v>
      </c>
      <c r="N34" s="40">
        <v>28</v>
      </c>
      <c r="O34" s="40" t="s">
        <v>41</v>
      </c>
      <c r="P34" s="9">
        <v>43</v>
      </c>
      <c r="Q34" s="9" t="s">
        <v>7</v>
      </c>
      <c r="R34" s="4">
        <f t="shared" si="0"/>
        <v>195</v>
      </c>
      <c r="S34" s="4">
        <f t="shared" si="1"/>
        <v>39</v>
      </c>
      <c r="T34" s="7" t="s">
        <v>129</v>
      </c>
      <c r="U34" s="4"/>
    </row>
    <row r="35" spans="1:21" ht="15">
      <c r="A35" s="44">
        <f t="shared" si="2"/>
        <v>29</v>
      </c>
      <c r="B35" s="8">
        <v>1678027</v>
      </c>
      <c r="C35" s="5" t="s">
        <v>90</v>
      </c>
      <c r="D35" s="9">
        <v>47</v>
      </c>
      <c r="E35" s="9" t="s">
        <v>6</v>
      </c>
      <c r="F35" s="4">
        <v>52</v>
      </c>
      <c r="G35" s="4" t="s">
        <v>6</v>
      </c>
      <c r="H35" s="9"/>
      <c r="I35" s="9"/>
      <c r="J35" s="4"/>
      <c r="K35" s="4"/>
      <c r="L35" s="39">
        <v>8</v>
      </c>
      <c r="M35" s="39" t="s">
        <v>41</v>
      </c>
      <c r="N35" s="9">
        <v>41</v>
      </c>
      <c r="O35" s="9" t="s">
        <v>7</v>
      </c>
      <c r="P35" s="9">
        <v>40</v>
      </c>
      <c r="Q35" s="9" t="s">
        <v>7</v>
      </c>
      <c r="R35" s="4">
        <f t="shared" si="0"/>
        <v>188</v>
      </c>
      <c r="S35" s="4">
        <f t="shared" si="1"/>
        <v>37.6</v>
      </c>
      <c r="T35" s="35" t="s">
        <v>128</v>
      </c>
      <c r="U35" s="4"/>
    </row>
    <row r="36" spans="1:21" ht="15">
      <c r="A36" s="44">
        <f t="shared" si="2"/>
        <v>30</v>
      </c>
      <c r="B36" s="8">
        <v>1678029</v>
      </c>
      <c r="C36" s="5" t="s">
        <v>92</v>
      </c>
      <c r="D36" s="9">
        <v>50</v>
      </c>
      <c r="E36" s="9" t="s">
        <v>6</v>
      </c>
      <c r="F36" s="4">
        <v>60</v>
      </c>
      <c r="G36" s="4" t="s">
        <v>5</v>
      </c>
      <c r="H36" s="9"/>
      <c r="I36" s="9"/>
      <c r="J36" s="4"/>
      <c r="K36" s="4"/>
      <c r="L36" s="40">
        <v>18</v>
      </c>
      <c r="M36" s="40" t="s">
        <v>41</v>
      </c>
      <c r="N36" s="40">
        <v>30</v>
      </c>
      <c r="O36" s="40" t="s">
        <v>41</v>
      </c>
      <c r="P36" s="40">
        <v>24</v>
      </c>
      <c r="Q36" s="40" t="s">
        <v>41</v>
      </c>
      <c r="R36" s="4">
        <f t="shared" si="0"/>
        <v>182</v>
      </c>
      <c r="S36" s="4">
        <f t="shared" si="1"/>
        <v>36.4</v>
      </c>
      <c r="T36" s="7" t="s">
        <v>129</v>
      </c>
      <c r="U36" s="4"/>
    </row>
    <row r="37" spans="1:21" ht="15">
      <c r="A37" s="44">
        <f t="shared" si="2"/>
        <v>31</v>
      </c>
      <c r="B37" s="8">
        <v>1678031</v>
      </c>
      <c r="C37" s="5" t="s">
        <v>94</v>
      </c>
      <c r="D37" s="9">
        <v>60</v>
      </c>
      <c r="E37" s="9" t="s">
        <v>5</v>
      </c>
      <c r="F37" s="9"/>
      <c r="G37" s="9"/>
      <c r="H37" s="4"/>
      <c r="I37" s="4"/>
      <c r="J37" s="7">
        <v>41</v>
      </c>
      <c r="K37" s="7" t="s">
        <v>41</v>
      </c>
      <c r="L37" s="40">
        <v>2</v>
      </c>
      <c r="M37" s="40" t="s">
        <v>41</v>
      </c>
      <c r="N37" s="40">
        <v>27</v>
      </c>
      <c r="O37" s="40" t="s">
        <v>41</v>
      </c>
      <c r="P37" s="40">
        <v>23</v>
      </c>
      <c r="Q37" s="40" t="s">
        <v>41</v>
      </c>
      <c r="R37" s="4">
        <f t="shared" si="0"/>
        <v>153</v>
      </c>
      <c r="S37" s="4">
        <f t="shared" si="1"/>
        <v>30.6</v>
      </c>
      <c r="T37" s="7" t="s">
        <v>129</v>
      </c>
      <c r="U37" s="4"/>
    </row>
    <row r="38" spans="1:21" ht="15">
      <c r="A38" s="44">
        <f t="shared" si="2"/>
        <v>32</v>
      </c>
      <c r="B38" s="8">
        <v>1678043</v>
      </c>
      <c r="C38" s="5" t="s">
        <v>106</v>
      </c>
      <c r="D38" s="9">
        <v>35</v>
      </c>
      <c r="E38" s="9" t="s">
        <v>7</v>
      </c>
      <c r="F38" s="9">
        <v>53</v>
      </c>
      <c r="G38" s="9" t="s">
        <v>6</v>
      </c>
      <c r="H38" s="4"/>
      <c r="I38" s="4"/>
      <c r="J38" s="4"/>
      <c r="K38" s="4"/>
      <c r="L38" s="40">
        <v>7</v>
      </c>
      <c r="M38" s="40" t="s">
        <v>41</v>
      </c>
      <c r="N38" s="40">
        <v>25</v>
      </c>
      <c r="O38" s="40" t="s">
        <v>41</v>
      </c>
      <c r="P38" s="40">
        <v>24</v>
      </c>
      <c r="Q38" s="40" t="s">
        <v>41</v>
      </c>
      <c r="R38" s="4">
        <f t="shared" si="0"/>
        <v>144</v>
      </c>
      <c r="S38" s="4">
        <f t="shared" si="1"/>
        <v>28.8</v>
      </c>
      <c r="T38" s="7" t="s">
        <v>129</v>
      </c>
      <c r="U38" s="4"/>
    </row>
    <row r="39" spans="1:21" ht="15">
      <c r="A39" s="44">
        <f t="shared" si="2"/>
        <v>33</v>
      </c>
      <c r="B39" s="8">
        <v>1678039</v>
      </c>
      <c r="C39" s="5" t="s">
        <v>102</v>
      </c>
      <c r="D39" s="9">
        <v>46</v>
      </c>
      <c r="E39" s="41" t="s">
        <v>6</v>
      </c>
      <c r="F39" s="9">
        <v>47</v>
      </c>
      <c r="G39" s="9" t="s">
        <v>6</v>
      </c>
      <c r="H39" s="4"/>
      <c r="I39" s="4"/>
      <c r="J39" s="4"/>
      <c r="K39" s="4"/>
      <c r="L39" s="40">
        <v>6</v>
      </c>
      <c r="M39" s="40" t="s">
        <v>41</v>
      </c>
      <c r="N39" s="40">
        <v>19</v>
      </c>
      <c r="O39" s="40" t="s">
        <v>41</v>
      </c>
      <c r="P39" s="40">
        <v>20</v>
      </c>
      <c r="Q39" s="40" t="s">
        <v>41</v>
      </c>
      <c r="R39" s="4">
        <f t="shared" si="0"/>
        <v>138</v>
      </c>
      <c r="S39" s="4">
        <f t="shared" si="1"/>
        <v>27.6</v>
      </c>
      <c r="T39" s="7" t="s">
        <v>129</v>
      </c>
      <c r="U39" s="4"/>
    </row>
    <row r="40" spans="2:21" ht="15">
      <c r="B40" s="29"/>
      <c r="C40" s="6" t="s">
        <v>127</v>
      </c>
      <c r="D40" s="22">
        <f>SUM(D7:D39)</f>
        <v>2287</v>
      </c>
      <c r="F40" s="22">
        <f>SUM(F7:F39)</f>
        <v>1305</v>
      </c>
      <c r="G40" s="22"/>
      <c r="H40" s="22">
        <f>SUM(H7:H39)</f>
        <v>414</v>
      </c>
      <c r="I40" s="22"/>
      <c r="J40" s="22">
        <f>SUM(J7:J39)</f>
        <v>301</v>
      </c>
      <c r="K40" s="22"/>
      <c r="L40" s="22">
        <f>SUM(L7:L39)</f>
        <v>1284</v>
      </c>
      <c r="M40" s="22"/>
      <c r="N40" s="22">
        <f>SUM(N7:N39)</f>
        <v>1930</v>
      </c>
      <c r="O40" s="22"/>
      <c r="P40" s="22">
        <f>SUM(P7:P39)</f>
        <v>1769</v>
      </c>
      <c r="Q40" s="22"/>
      <c r="R40" s="22"/>
      <c r="S40" s="22"/>
      <c r="T40" s="22"/>
      <c r="U40" s="22"/>
    </row>
    <row r="41" spans="2:21" ht="15">
      <c r="B41" s="29"/>
      <c r="C41" s="6"/>
      <c r="D41" s="22">
        <f>+D40/33</f>
        <v>69.3030303030303</v>
      </c>
      <c r="E41" s="22"/>
      <c r="F41" s="22">
        <f>+F40/20</f>
        <v>65.25</v>
      </c>
      <c r="G41" s="22"/>
      <c r="H41" s="22">
        <f>+H40/8</f>
        <v>51.75</v>
      </c>
      <c r="I41" s="22"/>
      <c r="J41" s="22">
        <f>+J40/5</f>
        <v>60.2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2:21" ht="15">
      <c r="B42" s="29"/>
      <c r="C42" s="6" t="s">
        <v>120</v>
      </c>
      <c r="D42" s="22">
        <f>+Science!D49</f>
        <v>3357</v>
      </c>
      <c r="E42" s="22"/>
      <c r="F42" s="22">
        <f>+Science!F49</f>
        <v>2009</v>
      </c>
      <c r="G42" s="22"/>
      <c r="H42" s="22">
        <f>+Science!L49</f>
        <v>2454</v>
      </c>
      <c r="I42" s="22"/>
      <c r="J42" s="22">
        <f>+Science!H49</f>
        <v>1443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2:21" ht="15">
      <c r="B43" s="29"/>
      <c r="C43" s="6" t="s">
        <v>125</v>
      </c>
      <c r="D43" s="22">
        <f>+D40+D42</f>
        <v>5644</v>
      </c>
      <c r="E43" s="22"/>
      <c r="F43" s="22">
        <f>+F40+F42</f>
        <v>3314</v>
      </c>
      <c r="G43" s="22"/>
      <c r="H43" s="22">
        <f>+H40+H42</f>
        <v>2868</v>
      </c>
      <c r="I43" s="22"/>
      <c r="J43" s="22">
        <f>+J40+J42</f>
        <v>1744</v>
      </c>
      <c r="K43" s="22"/>
      <c r="L43" s="22">
        <f>+L40</f>
        <v>1284</v>
      </c>
      <c r="M43" s="22"/>
      <c r="N43" s="22">
        <f>+N40</f>
        <v>1930</v>
      </c>
      <c r="O43" s="22"/>
      <c r="P43" s="22">
        <f>+P40</f>
        <v>1769</v>
      </c>
      <c r="Q43" s="22"/>
      <c r="R43" s="22">
        <f>SUM(R7:R42)</f>
        <v>9290</v>
      </c>
      <c r="S43" s="22"/>
      <c r="T43" s="22"/>
      <c r="U43" s="22"/>
    </row>
    <row r="44" spans="2:21" ht="15">
      <c r="B44" s="29"/>
      <c r="C44" s="6"/>
      <c r="D44" s="22">
        <f>+D43/76</f>
        <v>74.26315789473684</v>
      </c>
      <c r="E44" s="22"/>
      <c r="F44" s="22">
        <f>+F43/45</f>
        <v>73.64444444444445</v>
      </c>
      <c r="G44" s="22"/>
      <c r="H44" s="22">
        <f>+H43/45</f>
        <v>63.733333333333334</v>
      </c>
      <c r="I44" s="22"/>
      <c r="J44" s="22">
        <f>+J43/23</f>
        <v>75.82608695652173</v>
      </c>
      <c r="K44" s="22"/>
      <c r="L44" s="22">
        <f>+L43/33</f>
        <v>38.90909090909091</v>
      </c>
      <c r="M44" s="22"/>
      <c r="N44" s="22">
        <f>+N43/33</f>
        <v>58.484848484848484</v>
      </c>
      <c r="O44" s="22"/>
      <c r="P44" s="22">
        <f>+P43/33</f>
        <v>53.60606060606061</v>
      </c>
      <c r="Q44" s="22"/>
      <c r="R44" s="22">
        <f>+R43/33</f>
        <v>281.5151515151515</v>
      </c>
      <c r="S44" s="22"/>
      <c r="T44" s="22"/>
      <c r="U44" s="22"/>
    </row>
    <row r="45" spans="2:21" ht="15">
      <c r="B45" s="29"/>
      <c r="C45" s="6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>
        <f>+R44/5</f>
        <v>56.3030303030303</v>
      </c>
      <c r="S45" s="22"/>
      <c r="T45" s="22"/>
      <c r="U45" s="22"/>
    </row>
    <row r="46" spans="2:21" ht="15">
      <c r="B46" s="1"/>
      <c r="C46" s="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2:21" ht="15">
      <c r="B47" s="30" t="s">
        <v>29</v>
      </c>
      <c r="C47" s="30"/>
      <c r="D47" s="30"/>
      <c r="E47" s="31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2:21" ht="15">
      <c r="B48" s="4">
        <v>1</v>
      </c>
      <c r="C48" s="5" t="s">
        <v>117</v>
      </c>
      <c r="D48" s="4">
        <v>89.6</v>
      </c>
      <c r="E48" s="27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>
        <f>+Science!R49+'Comm (3)'!R43</f>
        <v>25718</v>
      </c>
      <c r="S48" s="42"/>
      <c r="T48" s="42"/>
      <c r="U48" s="42"/>
    </row>
    <row r="49" spans="2:21" ht="15">
      <c r="B49" s="4">
        <v>2</v>
      </c>
      <c r="C49" s="5" t="s">
        <v>87</v>
      </c>
      <c r="D49" s="4">
        <v>88.4</v>
      </c>
      <c r="E49" s="27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>
        <f>+R48/76</f>
        <v>338.39473684210526</v>
      </c>
      <c r="S49" s="42"/>
      <c r="T49" s="42"/>
      <c r="U49" s="42"/>
    </row>
    <row r="50" spans="2:21" ht="15">
      <c r="B50" s="4">
        <v>3</v>
      </c>
      <c r="C50" s="5" t="s">
        <v>91</v>
      </c>
      <c r="D50" s="4">
        <v>86.4</v>
      </c>
      <c r="E50" s="27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>
        <f>+R49/5</f>
        <v>67.67894736842105</v>
      </c>
      <c r="S50" s="42"/>
      <c r="T50" s="42"/>
      <c r="U50" s="42"/>
    </row>
    <row r="51" spans="2:21" ht="15">
      <c r="B51" s="22"/>
      <c r="C51" s="10"/>
      <c r="D51" s="22"/>
      <c r="E51" s="27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2:13" ht="15">
      <c r="B52" s="32"/>
      <c r="C52" s="32"/>
      <c r="D52" s="33" t="s">
        <v>15</v>
      </c>
      <c r="E52" s="33" t="s">
        <v>122</v>
      </c>
      <c r="F52" s="44" t="s">
        <v>17</v>
      </c>
      <c r="G52" s="44" t="s">
        <v>18</v>
      </c>
      <c r="H52" s="19" t="s">
        <v>123</v>
      </c>
      <c r="I52" s="44" t="s">
        <v>20</v>
      </c>
      <c r="J52" s="44" t="s">
        <v>21</v>
      </c>
      <c r="K52" s="44" t="s">
        <v>36</v>
      </c>
      <c r="L52" s="44" t="s">
        <v>124</v>
      </c>
      <c r="M52" s="44" t="s">
        <v>38</v>
      </c>
    </row>
    <row r="53" spans="3:10" ht="15">
      <c r="C53" s="25" t="s">
        <v>120</v>
      </c>
      <c r="D53" s="44">
        <v>43</v>
      </c>
      <c r="E53" s="44">
        <v>25</v>
      </c>
      <c r="F53" s="44">
        <v>18</v>
      </c>
      <c r="G53" s="44">
        <v>6</v>
      </c>
      <c r="H53" s="44">
        <v>37</v>
      </c>
      <c r="I53" s="44">
        <v>43</v>
      </c>
      <c r="J53" s="44">
        <v>43</v>
      </c>
    </row>
    <row r="54" spans="3:13" ht="15">
      <c r="C54" s="25" t="s">
        <v>121</v>
      </c>
      <c r="D54" s="44">
        <v>33</v>
      </c>
      <c r="E54" s="44">
        <v>20</v>
      </c>
      <c r="F54" s="44">
        <v>5</v>
      </c>
      <c r="H54" s="44">
        <v>8</v>
      </c>
      <c r="K54" s="44">
        <v>33</v>
      </c>
      <c r="L54" s="44">
        <v>33</v>
      </c>
      <c r="M54" s="44">
        <v>33</v>
      </c>
    </row>
    <row r="55" spans="3:8" ht="15">
      <c r="C55" s="25" t="s">
        <v>125</v>
      </c>
      <c r="D55" s="44">
        <f>SUM(D53:D54)</f>
        <v>76</v>
      </c>
      <c r="E55" s="44">
        <f aca="true" t="shared" si="3" ref="E55:F55">SUM(E53:E54)</f>
        <v>45</v>
      </c>
      <c r="F55" s="44">
        <f t="shared" si="3"/>
        <v>23</v>
      </c>
      <c r="H55" s="44">
        <f>SUM(H53:H54)</f>
        <v>45</v>
      </c>
    </row>
  </sheetData>
  <mergeCells count="3">
    <mergeCell ref="B2:U2"/>
    <mergeCell ref="B3:U3"/>
    <mergeCell ref="B4:U4"/>
  </mergeCells>
  <printOptions horizontalCentered="1"/>
  <pageMargins left="0.2" right="0.2" top="0.25" bottom="0.25" header="0.3" footer="0.3"/>
  <pageSetup fitToHeight="1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6"/>
  <sheetViews>
    <sheetView workbookViewId="0" topLeftCell="A16">
      <selection activeCell="A1" sqref="A1:J46"/>
    </sheetView>
  </sheetViews>
  <sheetFormatPr defaultColWidth="9.140625" defaultRowHeight="15"/>
  <cols>
    <col min="1" max="1" width="4.8515625" style="45" customWidth="1"/>
    <col min="2" max="2" width="8.28125" style="56" customWidth="1"/>
    <col min="3" max="3" width="18.8515625" style="56" customWidth="1"/>
    <col min="4" max="4" width="9.00390625" style="45" customWidth="1"/>
    <col min="5" max="5" width="8.7109375" style="45" customWidth="1"/>
    <col min="6" max="6" width="7.00390625" style="45" customWidth="1"/>
    <col min="7" max="7" width="7.8515625" style="45" customWidth="1"/>
    <col min="8" max="8" width="7.421875" style="45" customWidth="1"/>
    <col min="9" max="9" width="8.57421875" style="45" customWidth="1"/>
    <col min="10" max="10" width="6.140625" style="45" customWidth="1"/>
    <col min="11" max="16384" width="9.140625" style="46" customWidth="1"/>
  </cols>
  <sheetData>
    <row r="1" spans="2:10" ht="15">
      <c r="B1" s="68" t="s">
        <v>30</v>
      </c>
      <c r="C1" s="68"/>
      <c r="D1" s="68"/>
      <c r="E1" s="68"/>
      <c r="F1" s="68"/>
      <c r="G1" s="68"/>
      <c r="H1" s="68"/>
      <c r="I1" s="68"/>
      <c r="J1" s="68"/>
    </row>
    <row r="2" spans="2:10" ht="15">
      <c r="B2" s="69" t="s">
        <v>145</v>
      </c>
      <c r="C2" s="69"/>
      <c r="D2" s="69"/>
      <c r="E2" s="69"/>
      <c r="F2" s="69"/>
      <c r="G2" s="69"/>
      <c r="H2" s="69"/>
      <c r="I2" s="69"/>
      <c r="J2" s="69"/>
    </row>
    <row r="3" spans="2:10" ht="30">
      <c r="B3" s="57" t="s">
        <v>14</v>
      </c>
      <c r="C3" s="57" t="s">
        <v>43</v>
      </c>
      <c r="D3" s="57" t="s">
        <v>139</v>
      </c>
      <c r="E3" s="57" t="s">
        <v>140</v>
      </c>
      <c r="F3" s="57" t="s">
        <v>141</v>
      </c>
      <c r="G3" s="57" t="s">
        <v>142</v>
      </c>
      <c r="H3" s="57" t="s">
        <v>143</v>
      </c>
      <c r="I3" s="57" t="s">
        <v>144</v>
      </c>
      <c r="J3" s="58" t="s">
        <v>141</v>
      </c>
    </row>
    <row r="4" spans="1:10" ht="15">
      <c r="A4" s="45">
        <v>1</v>
      </c>
      <c r="B4" s="48">
        <v>1677981</v>
      </c>
      <c r="C4" s="49" t="s">
        <v>44</v>
      </c>
      <c r="D4" s="48">
        <v>342018</v>
      </c>
      <c r="E4" s="48">
        <v>1923157</v>
      </c>
      <c r="F4" s="48"/>
      <c r="G4" s="48"/>
      <c r="H4" s="50">
        <v>307</v>
      </c>
      <c r="I4" s="50"/>
      <c r="J4" s="50"/>
    </row>
    <row r="5" spans="1:10" ht="15">
      <c r="A5" s="45">
        <f>+A4+1</f>
        <v>2</v>
      </c>
      <c r="B5" s="48">
        <v>1677982</v>
      </c>
      <c r="C5" s="49" t="s">
        <v>45</v>
      </c>
      <c r="D5" s="48">
        <f>+D4+1</f>
        <v>342019</v>
      </c>
      <c r="E5" s="48">
        <f>+E4+1</f>
        <v>1923158</v>
      </c>
      <c r="F5" s="48"/>
      <c r="G5" s="48"/>
      <c r="H5" s="50">
        <f>+H4+1</f>
        <v>308</v>
      </c>
      <c r="I5" s="50"/>
      <c r="J5" s="50"/>
    </row>
    <row r="6" spans="1:10" ht="15">
      <c r="A6" s="45">
        <f>+A5+1</f>
        <v>3</v>
      </c>
      <c r="B6" s="48">
        <v>1677983</v>
      </c>
      <c r="C6" s="49" t="s">
        <v>46</v>
      </c>
      <c r="D6" s="48">
        <f aca="true" t="shared" si="0" ref="D6:D46">+D5+1</f>
        <v>342020</v>
      </c>
      <c r="E6" s="48">
        <f aca="true" t="shared" si="1" ref="E6:E46">+E5+1</f>
        <v>1923159</v>
      </c>
      <c r="F6" s="48"/>
      <c r="G6" s="48"/>
      <c r="H6" s="50">
        <f aca="true" t="shared" si="2" ref="H6:H46">+H5+1</f>
        <v>309</v>
      </c>
      <c r="I6" s="50"/>
      <c r="J6" s="50"/>
    </row>
    <row r="7" spans="1:10" ht="15">
      <c r="A7" s="45">
        <v>4</v>
      </c>
      <c r="B7" s="48">
        <v>1677984</v>
      </c>
      <c r="C7" s="49" t="s">
        <v>47</v>
      </c>
      <c r="D7" s="48">
        <f t="shared" si="0"/>
        <v>342021</v>
      </c>
      <c r="E7" s="48">
        <f t="shared" si="1"/>
        <v>1923160</v>
      </c>
      <c r="F7" s="50"/>
      <c r="G7" s="50"/>
      <c r="H7" s="50">
        <f t="shared" si="2"/>
        <v>310</v>
      </c>
      <c r="I7" s="48"/>
      <c r="J7" s="50"/>
    </row>
    <row r="8" spans="1:10" ht="15">
      <c r="A8" s="45">
        <f>+A7+1</f>
        <v>5</v>
      </c>
      <c r="B8" s="48">
        <v>1677985</v>
      </c>
      <c r="C8" s="49" t="s">
        <v>48</v>
      </c>
      <c r="D8" s="48">
        <f t="shared" si="0"/>
        <v>342022</v>
      </c>
      <c r="E8" s="48">
        <f t="shared" si="1"/>
        <v>1923161</v>
      </c>
      <c r="F8" s="50"/>
      <c r="G8" s="50"/>
      <c r="H8" s="50">
        <f t="shared" si="2"/>
        <v>311</v>
      </c>
      <c r="I8" s="48"/>
      <c r="J8" s="50"/>
    </row>
    <row r="9" spans="1:10" ht="15">
      <c r="A9" s="45">
        <f aca="true" t="shared" si="3" ref="A9:A46">+A8+1</f>
        <v>6</v>
      </c>
      <c r="B9" s="48">
        <v>1677986</v>
      </c>
      <c r="C9" s="49" t="s">
        <v>49</v>
      </c>
      <c r="D9" s="48">
        <f t="shared" si="0"/>
        <v>342023</v>
      </c>
      <c r="E9" s="48">
        <f t="shared" si="1"/>
        <v>1923162</v>
      </c>
      <c r="F9" s="48"/>
      <c r="G9" s="48"/>
      <c r="H9" s="50">
        <f t="shared" si="2"/>
        <v>312</v>
      </c>
      <c r="I9" s="50"/>
      <c r="J9" s="50"/>
    </row>
    <row r="10" spans="1:10" ht="15">
      <c r="A10" s="45">
        <f t="shared" si="3"/>
        <v>7</v>
      </c>
      <c r="B10" s="48">
        <v>1677987</v>
      </c>
      <c r="C10" s="49" t="s">
        <v>50</v>
      </c>
      <c r="D10" s="48">
        <f t="shared" si="0"/>
        <v>342024</v>
      </c>
      <c r="E10" s="48">
        <f t="shared" si="1"/>
        <v>1923163</v>
      </c>
      <c r="F10" s="48"/>
      <c r="G10" s="48"/>
      <c r="H10" s="50">
        <f t="shared" si="2"/>
        <v>313</v>
      </c>
      <c r="I10" s="50"/>
      <c r="J10" s="50"/>
    </row>
    <row r="11" spans="1:10" ht="15">
      <c r="A11" s="45">
        <f t="shared" si="3"/>
        <v>8</v>
      </c>
      <c r="B11" s="48">
        <v>1677988</v>
      </c>
      <c r="C11" s="49" t="s">
        <v>51</v>
      </c>
      <c r="D11" s="48">
        <f t="shared" si="0"/>
        <v>342025</v>
      </c>
      <c r="E11" s="48">
        <f t="shared" si="1"/>
        <v>1923164</v>
      </c>
      <c r="F11" s="48"/>
      <c r="G11" s="48"/>
      <c r="H11" s="50">
        <f t="shared" si="2"/>
        <v>314</v>
      </c>
      <c r="I11" s="50"/>
      <c r="J11" s="48"/>
    </row>
    <row r="12" spans="1:10" ht="15">
      <c r="A12" s="45">
        <f t="shared" si="3"/>
        <v>9</v>
      </c>
      <c r="B12" s="48">
        <v>1677989</v>
      </c>
      <c r="C12" s="49" t="s">
        <v>52</v>
      </c>
      <c r="D12" s="48">
        <f t="shared" si="0"/>
        <v>342026</v>
      </c>
      <c r="E12" s="48">
        <f t="shared" si="1"/>
        <v>1923165</v>
      </c>
      <c r="F12" s="48"/>
      <c r="G12" s="48"/>
      <c r="H12" s="50">
        <f t="shared" si="2"/>
        <v>315</v>
      </c>
      <c r="I12" s="50"/>
      <c r="J12" s="50"/>
    </row>
    <row r="13" spans="1:10" ht="15">
      <c r="A13" s="45">
        <f t="shared" si="3"/>
        <v>10</v>
      </c>
      <c r="B13" s="48">
        <v>1677990</v>
      </c>
      <c r="C13" s="49" t="s">
        <v>53</v>
      </c>
      <c r="D13" s="48">
        <f t="shared" si="0"/>
        <v>342027</v>
      </c>
      <c r="E13" s="48">
        <f t="shared" si="1"/>
        <v>1923166</v>
      </c>
      <c r="F13" s="50"/>
      <c r="G13" s="50"/>
      <c r="H13" s="50">
        <f t="shared" si="2"/>
        <v>316</v>
      </c>
      <c r="I13" s="48"/>
      <c r="J13" s="50"/>
    </row>
    <row r="14" spans="1:10" ht="15">
      <c r="A14" s="45">
        <f t="shared" si="3"/>
        <v>11</v>
      </c>
      <c r="B14" s="48">
        <v>1677991</v>
      </c>
      <c r="C14" s="49" t="s">
        <v>54</v>
      </c>
      <c r="D14" s="48">
        <f t="shared" si="0"/>
        <v>342028</v>
      </c>
      <c r="E14" s="48">
        <f t="shared" si="1"/>
        <v>1923167</v>
      </c>
      <c r="F14" s="48"/>
      <c r="G14" s="48"/>
      <c r="H14" s="50">
        <f t="shared" si="2"/>
        <v>317</v>
      </c>
      <c r="I14" s="50"/>
      <c r="J14" s="50"/>
    </row>
    <row r="15" spans="1:10" ht="15">
      <c r="A15" s="45">
        <f t="shared" si="3"/>
        <v>12</v>
      </c>
      <c r="B15" s="48">
        <v>1677992</v>
      </c>
      <c r="C15" s="49" t="s">
        <v>55</v>
      </c>
      <c r="D15" s="48">
        <f t="shared" si="0"/>
        <v>342029</v>
      </c>
      <c r="E15" s="48">
        <f t="shared" si="1"/>
        <v>1923168</v>
      </c>
      <c r="F15" s="48"/>
      <c r="G15" s="48"/>
      <c r="H15" s="50">
        <f t="shared" si="2"/>
        <v>318</v>
      </c>
      <c r="I15" s="50"/>
      <c r="J15" s="50"/>
    </row>
    <row r="16" spans="1:10" ht="15">
      <c r="A16" s="45">
        <f t="shared" si="3"/>
        <v>13</v>
      </c>
      <c r="B16" s="48">
        <v>1677993</v>
      </c>
      <c r="C16" s="49" t="s">
        <v>56</v>
      </c>
      <c r="D16" s="48">
        <f t="shared" si="0"/>
        <v>342030</v>
      </c>
      <c r="E16" s="48">
        <f t="shared" si="1"/>
        <v>1923169</v>
      </c>
      <c r="F16" s="48"/>
      <c r="G16" s="48"/>
      <c r="H16" s="50">
        <f t="shared" si="2"/>
        <v>319</v>
      </c>
      <c r="I16" s="50"/>
      <c r="J16" s="48"/>
    </row>
    <row r="17" spans="1:10" ht="15">
      <c r="A17" s="45">
        <f t="shared" si="3"/>
        <v>14</v>
      </c>
      <c r="B17" s="48">
        <v>1677994</v>
      </c>
      <c r="C17" s="49" t="s">
        <v>57</v>
      </c>
      <c r="D17" s="48">
        <f t="shared" si="0"/>
        <v>342031</v>
      </c>
      <c r="E17" s="48">
        <f t="shared" si="1"/>
        <v>1923170</v>
      </c>
      <c r="F17" s="48"/>
      <c r="G17" s="48"/>
      <c r="H17" s="50">
        <f t="shared" si="2"/>
        <v>320</v>
      </c>
      <c r="I17" s="50"/>
      <c r="J17" s="50"/>
    </row>
    <row r="18" spans="1:10" ht="15">
      <c r="A18" s="45">
        <f t="shared" si="3"/>
        <v>15</v>
      </c>
      <c r="B18" s="48">
        <v>1677995</v>
      </c>
      <c r="C18" s="49" t="s">
        <v>58</v>
      </c>
      <c r="D18" s="48">
        <f t="shared" si="0"/>
        <v>342032</v>
      </c>
      <c r="E18" s="48">
        <f t="shared" si="1"/>
        <v>1923171</v>
      </c>
      <c r="F18" s="48"/>
      <c r="G18" s="48"/>
      <c r="H18" s="50">
        <f t="shared" si="2"/>
        <v>321</v>
      </c>
      <c r="I18" s="50"/>
      <c r="J18" s="50"/>
    </row>
    <row r="19" spans="1:10" ht="15">
      <c r="A19" s="45">
        <f t="shared" si="3"/>
        <v>16</v>
      </c>
      <c r="B19" s="48">
        <v>1677996</v>
      </c>
      <c r="C19" s="49" t="s">
        <v>59</v>
      </c>
      <c r="D19" s="48">
        <f t="shared" si="0"/>
        <v>342033</v>
      </c>
      <c r="E19" s="48">
        <f t="shared" si="1"/>
        <v>1923172</v>
      </c>
      <c r="F19" s="48"/>
      <c r="G19" s="48"/>
      <c r="H19" s="50">
        <f t="shared" si="2"/>
        <v>322</v>
      </c>
      <c r="I19" s="50"/>
      <c r="J19" s="50"/>
    </row>
    <row r="20" spans="1:10" ht="15">
      <c r="A20" s="45">
        <f t="shared" si="3"/>
        <v>17</v>
      </c>
      <c r="B20" s="48">
        <v>1677997</v>
      </c>
      <c r="C20" s="49" t="s">
        <v>60</v>
      </c>
      <c r="D20" s="48">
        <f t="shared" si="0"/>
        <v>342034</v>
      </c>
      <c r="E20" s="48">
        <f t="shared" si="1"/>
        <v>1923173</v>
      </c>
      <c r="F20" s="50"/>
      <c r="G20" s="50"/>
      <c r="H20" s="50">
        <f t="shared" si="2"/>
        <v>323</v>
      </c>
      <c r="I20" s="48"/>
      <c r="J20" s="50"/>
    </row>
    <row r="21" spans="1:10" ht="15">
      <c r="A21" s="45">
        <f t="shared" si="3"/>
        <v>18</v>
      </c>
      <c r="B21" s="48">
        <v>1677998</v>
      </c>
      <c r="C21" s="49" t="s">
        <v>61</v>
      </c>
      <c r="D21" s="48">
        <f t="shared" si="0"/>
        <v>342035</v>
      </c>
      <c r="E21" s="48">
        <f t="shared" si="1"/>
        <v>1923174</v>
      </c>
      <c r="F21" s="50"/>
      <c r="G21" s="50"/>
      <c r="H21" s="50">
        <f t="shared" si="2"/>
        <v>324</v>
      </c>
      <c r="I21" s="48"/>
      <c r="J21" s="50"/>
    </row>
    <row r="22" spans="1:10" ht="15">
      <c r="A22" s="45">
        <f t="shared" si="3"/>
        <v>19</v>
      </c>
      <c r="B22" s="48">
        <v>1677999</v>
      </c>
      <c r="C22" s="49" t="s">
        <v>62</v>
      </c>
      <c r="D22" s="48">
        <f t="shared" si="0"/>
        <v>342036</v>
      </c>
      <c r="E22" s="48">
        <f t="shared" si="1"/>
        <v>1923175</v>
      </c>
      <c r="F22" s="50"/>
      <c r="G22" s="50"/>
      <c r="H22" s="50">
        <f t="shared" si="2"/>
        <v>325</v>
      </c>
      <c r="I22" s="48"/>
      <c r="J22" s="50"/>
    </row>
    <row r="23" spans="1:10" ht="15">
      <c r="A23" s="45">
        <f t="shared" si="3"/>
        <v>20</v>
      </c>
      <c r="B23" s="48">
        <v>1678000</v>
      </c>
      <c r="C23" s="49" t="s">
        <v>63</v>
      </c>
      <c r="D23" s="48">
        <f t="shared" si="0"/>
        <v>342037</v>
      </c>
      <c r="E23" s="48">
        <f t="shared" si="1"/>
        <v>1923176</v>
      </c>
      <c r="F23" s="50"/>
      <c r="G23" s="50"/>
      <c r="H23" s="50">
        <f t="shared" si="2"/>
        <v>326</v>
      </c>
      <c r="I23" s="48"/>
      <c r="J23" s="50"/>
    </row>
    <row r="24" spans="1:10" ht="15">
      <c r="A24" s="45">
        <f t="shared" si="3"/>
        <v>21</v>
      </c>
      <c r="B24" s="48">
        <v>1678001</v>
      </c>
      <c r="C24" s="49" t="s">
        <v>64</v>
      </c>
      <c r="D24" s="48">
        <f t="shared" si="0"/>
        <v>342038</v>
      </c>
      <c r="E24" s="48">
        <f t="shared" si="1"/>
        <v>1923177</v>
      </c>
      <c r="F24" s="48"/>
      <c r="G24" s="48"/>
      <c r="H24" s="50">
        <f t="shared" si="2"/>
        <v>327</v>
      </c>
      <c r="I24" s="50"/>
      <c r="J24" s="48"/>
    </row>
    <row r="25" spans="1:10" ht="15">
      <c r="A25" s="45">
        <f t="shared" si="3"/>
        <v>22</v>
      </c>
      <c r="B25" s="48">
        <v>1678002</v>
      </c>
      <c r="C25" s="49" t="s">
        <v>65</v>
      </c>
      <c r="D25" s="48">
        <f t="shared" si="0"/>
        <v>342039</v>
      </c>
      <c r="E25" s="48">
        <f t="shared" si="1"/>
        <v>1923178</v>
      </c>
      <c r="F25" s="50"/>
      <c r="G25" s="50"/>
      <c r="H25" s="50">
        <f t="shared" si="2"/>
        <v>328</v>
      </c>
      <c r="I25" s="48"/>
      <c r="J25" s="50"/>
    </row>
    <row r="26" spans="1:10" ht="15">
      <c r="A26" s="45">
        <f>+A25+1</f>
        <v>23</v>
      </c>
      <c r="B26" s="48">
        <v>1678003</v>
      </c>
      <c r="C26" s="49" t="s">
        <v>66</v>
      </c>
      <c r="D26" s="48">
        <f t="shared" si="0"/>
        <v>342040</v>
      </c>
      <c r="E26" s="48">
        <f t="shared" si="1"/>
        <v>1923179</v>
      </c>
      <c r="F26" s="50"/>
      <c r="G26" s="50"/>
      <c r="H26" s="50">
        <f t="shared" si="2"/>
        <v>329</v>
      </c>
      <c r="I26" s="48"/>
      <c r="J26" s="50"/>
    </row>
    <row r="27" spans="1:10" ht="15">
      <c r="A27" s="45">
        <f t="shared" si="3"/>
        <v>24</v>
      </c>
      <c r="B27" s="48">
        <v>1678004</v>
      </c>
      <c r="C27" s="49" t="s">
        <v>67</v>
      </c>
      <c r="D27" s="48">
        <f t="shared" si="0"/>
        <v>342041</v>
      </c>
      <c r="E27" s="48">
        <f t="shared" si="1"/>
        <v>1923180</v>
      </c>
      <c r="F27" s="48"/>
      <c r="G27" s="48"/>
      <c r="H27" s="50">
        <f t="shared" si="2"/>
        <v>330</v>
      </c>
      <c r="I27" s="50"/>
      <c r="J27" s="50"/>
    </row>
    <row r="28" spans="1:10" ht="15">
      <c r="A28" s="45">
        <f t="shared" si="3"/>
        <v>25</v>
      </c>
      <c r="B28" s="48">
        <v>1678005</v>
      </c>
      <c r="C28" s="49" t="s">
        <v>68</v>
      </c>
      <c r="D28" s="48">
        <f t="shared" si="0"/>
        <v>342042</v>
      </c>
      <c r="E28" s="48">
        <f t="shared" si="1"/>
        <v>1923181</v>
      </c>
      <c r="F28" s="48"/>
      <c r="G28" s="48"/>
      <c r="H28" s="50">
        <f t="shared" si="2"/>
        <v>331</v>
      </c>
      <c r="I28" s="50"/>
      <c r="J28" s="50"/>
    </row>
    <row r="29" spans="1:10" ht="15">
      <c r="A29" s="45">
        <f t="shared" si="3"/>
        <v>26</v>
      </c>
      <c r="B29" s="48">
        <v>1678006</v>
      </c>
      <c r="C29" s="49" t="s">
        <v>69</v>
      </c>
      <c r="D29" s="48">
        <f t="shared" si="0"/>
        <v>342043</v>
      </c>
      <c r="E29" s="48">
        <f t="shared" si="1"/>
        <v>1923182</v>
      </c>
      <c r="F29" s="50"/>
      <c r="G29" s="50"/>
      <c r="H29" s="50">
        <f t="shared" si="2"/>
        <v>332</v>
      </c>
      <c r="I29" s="48"/>
      <c r="J29" s="50"/>
    </row>
    <row r="30" spans="1:10" ht="15">
      <c r="A30" s="45">
        <f t="shared" si="3"/>
        <v>27</v>
      </c>
      <c r="B30" s="48">
        <v>1678007</v>
      </c>
      <c r="C30" s="49" t="s">
        <v>70</v>
      </c>
      <c r="D30" s="48">
        <f t="shared" si="0"/>
        <v>342044</v>
      </c>
      <c r="E30" s="48">
        <f t="shared" si="1"/>
        <v>1923183</v>
      </c>
      <c r="F30" s="48"/>
      <c r="G30" s="48"/>
      <c r="H30" s="50">
        <f t="shared" si="2"/>
        <v>333</v>
      </c>
      <c r="I30" s="50"/>
      <c r="J30" s="50"/>
    </row>
    <row r="31" spans="1:10" ht="15">
      <c r="A31" s="45">
        <f t="shared" si="3"/>
        <v>28</v>
      </c>
      <c r="B31" s="48">
        <v>1678008</v>
      </c>
      <c r="C31" s="49" t="s">
        <v>71</v>
      </c>
      <c r="D31" s="48">
        <f t="shared" si="0"/>
        <v>342045</v>
      </c>
      <c r="E31" s="48">
        <f t="shared" si="1"/>
        <v>1923184</v>
      </c>
      <c r="F31" s="50"/>
      <c r="G31" s="50"/>
      <c r="H31" s="50">
        <f t="shared" si="2"/>
        <v>334</v>
      </c>
      <c r="I31" s="48"/>
      <c r="J31" s="50"/>
    </row>
    <row r="32" spans="1:10" s="55" customFormat="1" ht="15">
      <c r="A32" s="51">
        <f>+A31+1</f>
        <v>29</v>
      </c>
      <c r="B32" s="52">
        <v>1678009</v>
      </c>
      <c r="C32" s="53" t="s">
        <v>72</v>
      </c>
      <c r="D32" s="52">
        <f t="shared" si="0"/>
        <v>342046</v>
      </c>
      <c r="E32" s="52">
        <f t="shared" si="1"/>
        <v>1923185</v>
      </c>
      <c r="F32" s="52"/>
      <c r="G32" s="52"/>
      <c r="H32" s="54">
        <f t="shared" si="2"/>
        <v>335</v>
      </c>
      <c r="I32" s="54"/>
      <c r="J32" s="52"/>
    </row>
    <row r="33" spans="1:10" ht="15">
      <c r="A33" s="45">
        <f t="shared" si="3"/>
        <v>30</v>
      </c>
      <c r="B33" s="48">
        <v>1678010</v>
      </c>
      <c r="C33" s="49" t="s">
        <v>73</v>
      </c>
      <c r="D33" s="48">
        <f t="shared" si="0"/>
        <v>342047</v>
      </c>
      <c r="E33" s="48">
        <f t="shared" si="1"/>
        <v>1923186</v>
      </c>
      <c r="F33" s="48"/>
      <c r="G33" s="48"/>
      <c r="H33" s="50">
        <f t="shared" si="2"/>
        <v>336</v>
      </c>
      <c r="I33" s="50"/>
      <c r="J33" s="48"/>
    </row>
    <row r="34" spans="1:10" ht="15">
      <c r="A34" s="45">
        <f t="shared" si="3"/>
        <v>31</v>
      </c>
      <c r="B34" s="48">
        <v>1678011</v>
      </c>
      <c r="C34" s="49" t="s">
        <v>74</v>
      </c>
      <c r="D34" s="48">
        <f t="shared" si="0"/>
        <v>342048</v>
      </c>
      <c r="E34" s="48">
        <f t="shared" si="1"/>
        <v>1923187</v>
      </c>
      <c r="F34" s="48"/>
      <c r="G34" s="48"/>
      <c r="H34" s="50">
        <f t="shared" si="2"/>
        <v>337</v>
      </c>
      <c r="I34" s="50"/>
      <c r="J34" s="50"/>
    </row>
    <row r="35" spans="1:10" ht="15">
      <c r="A35" s="45">
        <f t="shared" si="3"/>
        <v>32</v>
      </c>
      <c r="B35" s="48">
        <v>1678012</v>
      </c>
      <c r="C35" s="49" t="s">
        <v>75</v>
      </c>
      <c r="D35" s="48">
        <f t="shared" si="0"/>
        <v>342049</v>
      </c>
      <c r="E35" s="48">
        <f t="shared" si="1"/>
        <v>1923188</v>
      </c>
      <c r="F35" s="50"/>
      <c r="G35" s="50"/>
      <c r="H35" s="50">
        <f t="shared" si="2"/>
        <v>338</v>
      </c>
      <c r="I35" s="48"/>
      <c r="J35" s="50"/>
    </row>
    <row r="36" spans="1:10" ht="15">
      <c r="A36" s="45">
        <f t="shared" si="3"/>
        <v>33</v>
      </c>
      <c r="B36" s="48">
        <v>1678013</v>
      </c>
      <c r="C36" s="49" t="s">
        <v>76</v>
      </c>
      <c r="D36" s="48">
        <f t="shared" si="0"/>
        <v>342050</v>
      </c>
      <c r="E36" s="48">
        <f t="shared" si="1"/>
        <v>1923189</v>
      </c>
      <c r="F36" s="48"/>
      <c r="G36" s="48"/>
      <c r="H36" s="50">
        <f t="shared" si="2"/>
        <v>339</v>
      </c>
      <c r="I36" s="50"/>
      <c r="J36" s="48"/>
    </row>
    <row r="37" spans="1:10" ht="15">
      <c r="A37" s="45">
        <f t="shared" si="3"/>
        <v>34</v>
      </c>
      <c r="B37" s="48">
        <v>1678014</v>
      </c>
      <c r="C37" s="49" t="s">
        <v>77</v>
      </c>
      <c r="D37" s="48">
        <f t="shared" si="0"/>
        <v>342051</v>
      </c>
      <c r="E37" s="48">
        <f t="shared" si="1"/>
        <v>1923190</v>
      </c>
      <c r="F37" s="48"/>
      <c r="G37" s="48"/>
      <c r="H37" s="50">
        <f t="shared" si="2"/>
        <v>340</v>
      </c>
      <c r="I37" s="50"/>
      <c r="J37" s="50"/>
    </row>
    <row r="38" spans="1:10" ht="15">
      <c r="A38" s="45">
        <f t="shared" si="3"/>
        <v>35</v>
      </c>
      <c r="B38" s="48">
        <v>1678015</v>
      </c>
      <c r="C38" s="49" t="s">
        <v>78</v>
      </c>
      <c r="D38" s="48">
        <f t="shared" si="0"/>
        <v>342052</v>
      </c>
      <c r="E38" s="48">
        <f t="shared" si="1"/>
        <v>1923191</v>
      </c>
      <c r="F38" s="48"/>
      <c r="G38" s="48"/>
      <c r="H38" s="50">
        <f t="shared" si="2"/>
        <v>341</v>
      </c>
      <c r="I38" s="50"/>
      <c r="J38" s="50"/>
    </row>
    <row r="39" spans="1:10" ht="15">
      <c r="A39" s="45">
        <f t="shared" si="3"/>
        <v>36</v>
      </c>
      <c r="B39" s="48">
        <v>1678016</v>
      </c>
      <c r="C39" s="49" t="s">
        <v>79</v>
      </c>
      <c r="D39" s="48">
        <f t="shared" si="0"/>
        <v>342053</v>
      </c>
      <c r="E39" s="48">
        <f t="shared" si="1"/>
        <v>1923192</v>
      </c>
      <c r="F39" s="48"/>
      <c r="G39" s="48"/>
      <c r="H39" s="50">
        <f t="shared" si="2"/>
        <v>342</v>
      </c>
      <c r="I39" s="50"/>
      <c r="J39" s="50"/>
    </row>
    <row r="40" spans="1:10" ht="15">
      <c r="A40" s="45">
        <f t="shared" si="3"/>
        <v>37</v>
      </c>
      <c r="B40" s="48">
        <v>1678017</v>
      </c>
      <c r="C40" s="49" t="s">
        <v>80</v>
      </c>
      <c r="D40" s="48">
        <f t="shared" si="0"/>
        <v>342054</v>
      </c>
      <c r="E40" s="48">
        <f t="shared" si="1"/>
        <v>1923193</v>
      </c>
      <c r="F40" s="50"/>
      <c r="G40" s="50"/>
      <c r="H40" s="50">
        <f t="shared" si="2"/>
        <v>343</v>
      </c>
      <c r="I40" s="48"/>
      <c r="J40" s="50"/>
    </row>
    <row r="41" spans="1:10" ht="15">
      <c r="A41" s="45">
        <f t="shared" si="3"/>
        <v>38</v>
      </c>
      <c r="B41" s="48">
        <v>1678018</v>
      </c>
      <c r="C41" s="49" t="s">
        <v>81</v>
      </c>
      <c r="D41" s="48">
        <f t="shared" si="0"/>
        <v>342055</v>
      </c>
      <c r="E41" s="48">
        <f t="shared" si="1"/>
        <v>1923194</v>
      </c>
      <c r="F41" s="48"/>
      <c r="G41" s="48"/>
      <c r="H41" s="50">
        <f t="shared" si="2"/>
        <v>344</v>
      </c>
      <c r="I41" s="50"/>
      <c r="J41" s="50"/>
    </row>
    <row r="42" spans="1:10" ht="15">
      <c r="A42" s="45">
        <f t="shared" si="3"/>
        <v>39</v>
      </c>
      <c r="B42" s="48">
        <v>1678019</v>
      </c>
      <c r="C42" s="49" t="s">
        <v>82</v>
      </c>
      <c r="D42" s="48">
        <f t="shared" si="0"/>
        <v>342056</v>
      </c>
      <c r="E42" s="48">
        <f t="shared" si="1"/>
        <v>1923195</v>
      </c>
      <c r="F42" s="48"/>
      <c r="G42" s="48"/>
      <c r="H42" s="50">
        <f t="shared" si="2"/>
        <v>345</v>
      </c>
      <c r="I42" s="50"/>
      <c r="J42" s="50"/>
    </row>
    <row r="43" spans="1:10" ht="15">
      <c r="A43" s="45">
        <f t="shared" si="3"/>
        <v>40</v>
      </c>
      <c r="B43" s="48">
        <v>1678020</v>
      </c>
      <c r="C43" s="49" t="s">
        <v>83</v>
      </c>
      <c r="D43" s="48">
        <f t="shared" si="0"/>
        <v>342057</v>
      </c>
      <c r="E43" s="48">
        <f t="shared" si="1"/>
        <v>1923196</v>
      </c>
      <c r="F43" s="50"/>
      <c r="G43" s="50"/>
      <c r="H43" s="50">
        <f t="shared" si="2"/>
        <v>346</v>
      </c>
      <c r="I43" s="48"/>
      <c r="J43" s="50"/>
    </row>
    <row r="44" spans="1:10" ht="15">
      <c r="A44" s="45">
        <f t="shared" si="3"/>
        <v>41</v>
      </c>
      <c r="B44" s="48">
        <v>1678021</v>
      </c>
      <c r="C44" s="49" t="s">
        <v>84</v>
      </c>
      <c r="D44" s="48">
        <f t="shared" si="0"/>
        <v>342058</v>
      </c>
      <c r="E44" s="48">
        <f t="shared" si="1"/>
        <v>1923197</v>
      </c>
      <c r="F44" s="50"/>
      <c r="G44" s="50"/>
      <c r="H44" s="50">
        <f t="shared" si="2"/>
        <v>347</v>
      </c>
      <c r="I44" s="48"/>
      <c r="J44" s="50"/>
    </row>
    <row r="45" spans="1:10" ht="15">
      <c r="A45" s="45">
        <f t="shared" si="3"/>
        <v>42</v>
      </c>
      <c r="B45" s="48">
        <v>1678022</v>
      </c>
      <c r="C45" s="49" t="s">
        <v>85</v>
      </c>
      <c r="D45" s="48">
        <f t="shared" si="0"/>
        <v>342059</v>
      </c>
      <c r="E45" s="48">
        <f t="shared" si="1"/>
        <v>1923198</v>
      </c>
      <c r="F45" s="48"/>
      <c r="G45" s="48"/>
      <c r="H45" s="50">
        <f t="shared" si="2"/>
        <v>348</v>
      </c>
      <c r="I45" s="50"/>
      <c r="J45" s="50"/>
    </row>
    <row r="46" spans="1:10" ht="15">
      <c r="A46" s="45">
        <f t="shared" si="3"/>
        <v>43</v>
      </c>
      <c r="B46" s="48">
        <v>1678023</v>
      </c>
      <c r="C46" s="49" t="s">
        <v>86</v>
      </c>
      <c r="D46" s="48">
        <f t="shared" si="0"/>
        <v>342060</v>
      </c>
      <c r="E46" s="48">
        <f t="shared" si="1"/>
        <v>1923199</v>
      </c>
      <c r="F46" s="48"/>
      <c r="G46" s="48"/>
      <c r="H46" s="50">
        <f t="shared" si="2"/>
        <v>349</v>
      </c>
      <c r="I46" s="50"/>
      <c r="J46" s="50"/>
    </row>
  </sheetData>
  <mergeCells count="2">
    <mergeCell ref="B1:J1"/>
    <mergeCell ref="B2:J2"/>
  </mergeCells>
  <printOptions horizontalCentered="1"/>
  <pageMargins left="0.2" right="0.2" top="0.25" bottom="0.25" header="0.3" footer="0.3"/>
  <pageSetup horizontalDpi="600" verticalDpi="600" orientation="portrait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K37"/>
  <sheetViews>
    <sheetView workbookViewId="0" topLeftCell="A10">
      <selection activeCell="A2" sqref="A2:K37"/>
    </sheetView>
  </sheetViews>
  <sheetFormatPr defaultColWidth="9.140625" defaultRowHeight="15"/>
  <cols>
    <col min="1" max="1" width="5.421875" style="45" customWidth="1"/>
    <col min="2" max="2" width="9.140625" style="56" customWidth="1"/>
    <col min="3" max="3" width="18.00390625" style="56" customWidth="1"/>
    <col min="4" max="4" width="7.7109375" style="45" customWidth="1"/>
    <col min="5" max="5" width="7.8515625" style="45" customWidth="1"/>
    <col min="6" max="6" width="7.421875" style="45" customWidth="1"/>
    <col min="7" max="7" width="7.57421875" style="45" customWidth="1"/>
    <col min="8" max="8" width="7.00390625" style="45" customWidth="1"/>
    <col min="9" max="9" width="6.7109375" style="45" customWidth="1"/>
    <col min="10" max="10" width="6.421875" style="45" customWidth="1"/>
    <col min="11" max="11" width="6.7109375" style="45" customWidth="1"/>
    <col min="12" max="16384" width="9.140625" style="59" customWidth="1"/>
  </cols>
  <sheetData>
    <row r="2" spans="2:11" ht="15">
      <c r="B2" s="70" t="s">
        <v>39</v>
      </c>
      <c r="C2" s="70"/>
      <c r="D2" s="70"/>
      <c r="E2" s="70"/>
      <c r="F2" s="70"/>
      <c r="G2" s="70"/>
      <c r="H2" s="70"/>
      <c r="I2" s="70"/>
      <c r="J2" s="70"/>
      <c r="K2" s="70"/>
    </row>
    <row r="3" spans="2:11" ht="15">
      <c r="B3" s="69" t="s">
        <v>146</v>
      </c>
      <c r="C3" s="69"/>
      <c r="D3" s="69"/>
      <c r="E3" s="69"/>
      <c r="F3" s="69"/>
      <c r="G3" s="69"/>
      <c r="H3" s="69"/>
      <c r="I3" s="69"/>
      <c r="J3" s="69"/>
      <c r="K3" s="69"/>
    </row>
    <row r="4" spans="1:11" s="46" customFormat="1" ht="30">
      <c r="A4" s="45"/>
      <c r="B4" s="47" t="s">
        <v>14</v>
      </c>
      <c r="C4" s="50" t="s">
        <v>35</v>
      </c>
      <c r="D4" s="57" t="s">
        <v>139</v>
      </c>
      <c r="E4" s="57" t="s">
        <v>140</v>
      </c>
      <c r="F4" s="57" t="s">
        <v>141</v>
      </c>
      <c r="G4" s="57" t="s">
        <v>142</v>
      </c>
      <c r="H4" s="57" t="s">
        <v>143</v>
      </c>
      <c r="I4" s="57" t="s">
        <v>144</v>
      </c>
      <c r="J4" s="58" t="s">
        <v>141</v>
      </c>
      <c r="K4" s="50" t="s">
        <v>24</v>
      </c>
    </row>
    <row r="5" spans="1:11" ht="15">
      <c r="A5" s="45">
        <v>1</v>
      </c>
      <c r="B5" s="60">
        <v>1678024</v>
      </c>
      <c r="C5" s="61" t="s">
        <v>87</v>
      </c>
      <c r="D5" s="48">
        <v>342061</v>
      </c>
      <c r="E5" s="48">
        <v>1923200</v>
      </c>
      <c r="F5" s="50"/>
      <c r="G5" s="50"/>
      <c r="H5" s="48">
        <v>350</v>
      </c>
      <c r="I5" s="48"/>
      <c r="J5" s="50"/>
      <c r="K5" s="50" t="s">
        <v>26</v>
      </c>
    </row>
    <row r="6" spans="1:11" ht="15">
      <c r="A6" s="45">
        <f>+A5+1</f>
        <v>2</v>
      </c>
      <c r="B6" s="60">
        <v>1678025</v>
      </c>
      <c r="C6" s="61" t="s">
        <v>88</v>
      </c>
      <c r="D6" s="48">
        <f>+D5+1</f>
        <v>342062</v>
      </c>
      <c r="E6" s="48">
        <f>+E5+1</f>
        <v>1923201</v>
      </c>
      <c r="F6" s="48"/>
      <c r="G6" s="48"/>
      <c r="H6" s="50">
        <f>+H5+1</f>
        <v>351</v>
      </c>
      <c r="I6" s="50"/>
      <c r="J6" s="50"/>
      <c r="K6" s="50" t="s">
        <v>26</v>
      </c>
    </row>
    <row r="7" spans="1:11" ht="15">
      <c r="A7" s="45">
        <f aca="true" t="shared" si="0" ref="A7:A37">+A6+1</f>
        <v>3</v>
      </c>
      <c r="B7" s="60">
        <v>1678026</v>
      </c>
      <c r="C7" s="61" t="s">
        <v>89</v>
      </c>
      <c r="D7" s="48">
        <f aca="true" t="shared" si="1" ref="D7:D37">+D6+1</f>
        <v>342063</v>
      </c>
      <c r="E7" s="48">
        <f aca="true" t="shared" si="2" ref="E7:E37">+E6+1</f>
        <v>1923202</v>
      </c>
      <c r="F7" s="48"/>
      <c r="G7" s="48"/>
      <c r="H7" s="50">
        <f aca="true" t="shared" si="3" ref="H7:H37">+H6+1</f>
        <v>352</v>
      </c>
      <c r="I7" s="50"/>
      <c r="J7" s="50"/>
      <c r="K7" s="50" t="s">
        <v>26</v>
      </c>
    </row>
    <row r="8" spans="1:11" s="63" customFormat="1" ht="15">
      <c r="A8" s="51">
        <f t="shared" si="0"/>
        <v>4</v>
      </c>
      <c r="B8" s="62">
        <v>1678027</v>
      </c>
      <c r="C8" s="62" t="s">
        <v>90</v>
      </c>
      <c r="D8" s="52">
        <f t="shared" si="1"/>
        <v>342064</v>
      </c>
      <c r="E8" s="52">
        <f t="shared" si="2"/>
        <v>1923203</v>
      </c>
      <c r="F8" s="54"/>
      <c r="G8" s="54"/>
      <c r="H8" s="54">
        <f t="shared" si="3"/>
        <v>353</v>
      </c>
      <c r="I8" s="52"/>
      <c r="J8" s="54"/>
      <c r="K8" s="54" t="s">
        <v>128</v>
      </c>
    </row>
    <row r="9" spans="1:11" ht="15">
      <c r="A9" s="45">
        <f t="shared" si="0"/>
        <v>5</v>
      </c>
      <c r="B9" s="60">
        <v>1678028</v>
      </c>
      <c r="C9" s="61" t="s">
        <v>91</v>
      </c>
      <c r="D9" s="48">
        <f t="shared" si="1"/>
        <v>342065</v>
      </c>
      <c r="E9" s="48">
        <f t="shared" si="2"/>
        <v>1923204</v>
      </c>
      <c r="F9" s="48"/>
      <c r="G9" s="48"/>
      <c r="H9" s="50">
        <f t="shared" si="3"/>
        <v>354</v>
      </c>
      <c r="I9" s="50"/>
      <c r="J9" s="50"/>
      <c r="K9" s="50" t="s">
        <v>26</v>
      </c>
    </row>
    <row r="10" spans="1:11" s="63" customFormat="1" ht="15">
      <c r="A10" s="51">
        <f t="shared" si="0"/>
        <v>6</v>
      </c>
      <c r="B10" s="62">
        <v>1678029</v>
      </c>
      <c r="C10" s="62" t="s">
        <v>92</v>
      </c>
      <c r="D10" s="52">
        <f t="shared" si="1"/>
        <v>342066</v>
      </c>
      <c r="E10" s="52">
        <f t="shared" si="2"/>
        <v>1923205</v>
      </c>
      <c r="F10" s="54"/>
      <c r="G10" s="54"/>
      <c r="H10" s="54">
        <f t="shared" si="3"/>
        <v>355</v>
      </c>
      <c r="I10" s="52"/>
      <c r="J10" s="54"/>
      <c r="K10" s="54" t="s">
        <v>129</v>
      </c>
    </row>
    <row r="11" spans="1:11" s="63" customFormat="1" ht="15">
      <c r="A11" s="51">
        <f t="shared" si="0"/>
        <v>7</v>
      </c>
      <c r="B11" s="62">
        <v>1678030</v>
      </c>
      <c r="C11" s="62" t="s">
        <v>93</v>
      </c>
      <c r="D11" s="52">
        <f t="shared" si="1"/>
        <v>342067</v>
      </c>
      <c r="E11" s="52">
        <f t="shared" si="2"/>
        <v>1923206</v>
      </c>
      <c r="F11" s="52"/>
      <c r="G11" s="52"/>
      <c r="H11" s="54">
        <f t="shared" si="3"/>
        <v>356</v>
      </c>
      <c r="I11" s="54"/>
      <c r="J11" s="54"/>
      <c r="K11" s="54" t="s">
        <v>128</v>
      </c>
    </row>
    <row r="12" spans="1:11" s="63" customFormat="1" ht="15">
      <c r="A12" s="51">
        <f t="shared" si="0"/>
        <v>8</v>
      </c>
      <c r="B12" s="62">
        <v>1678031</v>
      </c>
      <c r="C12" s="62" t="s">
        <v>94</v>
      </c>
      <c r="D12" s="52">
        <f t="shared" si="1"/>
        <v>342068</v>
      </c>
      <c r="E12" s="52">
        <f t="shared" si="2"/>
        <v>1923207</v>
      </c>
      <c r="F12" s="52"/>
      <c r="G12" s="52"/>
      <c r="H12" s="54">
        <f t="shared" si="3"/>
        <v>357</v>
      </c>
      <c r="I12" s="54"/>
      <c r="J12" s="54"/>
      <c r="K12" s="54" t="s">
        <v>129</v>
      </c>
    </row>
    <row r="13" spans="1:11" ht="15">
      <c r="A13" s="45">
        <f t="shared" si="0"/>
        <v>9</v>
      </c>
      <c r="B13" s="60">
        <v>1678032</v>
      </c>
      <c r="C13" s="61" t="s">
        <v>95</v>
      </c>
      <c r="D13" s="48">
        <f t="shared" si="1"/>
        <v>342069</v>
      </c>
      <c r="E13" s="48">
        <f t="shared" si="2"/>
        <v>1923208</v>
      </c>
      <c r="F13" s="48"/>
      <c r="G13" s="48"/>
      <c r="H13" s="50">
        <f t="shared" si="3"/>
        <v>358</v>
      </c>
      <c r="I13" s="50"/>
      <c r="J13" s="50"/>
      <c r="K13" s="50" t="s">
        <v>26</v>
      </c>
    </row>
    <row r="14" spans="1:11" ht="15">
      <c r="A14" s="45">
        <f t="shared" si="0"/>
        <v>10</v>
      </c>
      <c r="B14" s="60">
        <v>1678033</v>
      </c>
      <c r="C14" s="61" t="s">
        <v>96</v>
      </c>
      <c r="D14" s="48">
        <f t="shared" si="1"/>
        <v>342070</v>
      </c>
      <c r="E14" s="48">
        <f t="shared" si="2"/>
        <v>1923209</v>
      </c>
      <c r="F14" s="50"/>
      <c r="G14" s="50"/>
      <c r="H14" s="50">
        <f t="shared" si="3"/>
        <v>359</v>
      </c>
      <c r="I14" s="50"/>
      <c r="J14" s="48"/>
      <c r="K14" s="50" t="s">
        <v>26</v>
      </c>
    </row>
    <row r="15" spans="1:11" ht="15">
      <c r="A15" s="45">
        <f t="shared" si="0"/>
        <v>11</v>
      </c>
      <c r="B15" s="60">
        <v>1678034</v>
      </c>
      <c r="C15" s="61" t="s">
        <v>97</v>
      </c>
      <c r="D15" s="48">
        <f t="shared" si="1"/>
        <v>342071</v>
      </c>
      <c r="E15" s="48">
        <f t="shared" si="2"/>
        <v>1923210</v>
      </c>
      <c r="F15" s="48"/>
      <c r="G15" s="48"/>
      <c r="H15" s="50">
        <f t="shared" si="3"/>
        <v>360</v>
      </c>
      <c r="I15" s="50"/>
      <c r="J15" s="50"/>
      <c r="K15" s="50" t="s">
        <v>26</v>
      </c>
    </row>
    <row r="16" spans="1:11" ht="15">
      <c r="A16" s="45">
        <f t="shared" si="0"/>
        <v>12</v>
      </c>
      <c r="B16" s="60">
        <v>1678035</v>
      </c>
      <c r="C16" s="61" t="s">
        <v>98</v>
      </c>
      <c r="D16" s="48">
        <f t="shared" si="1"/>
        <v>342072</v>
      </c>
      <c r="E16" s="48">
        <f t="shared" si="2"/>
        <v>1923211</v>
      </c>
      <c r="F16" s="48"/>
      <c r="G16" s="48"/>
      <c r="H16" s="50">
        <f t="shared" si="3"/>
        <v>361</v>
      </c>
      <c r="I16" s="50"/>
      <c r="J16" s="50"/>
      <c r="K16" s="50" t="s">
        <v>26</v>
      </c>
    </row>
    <row r="17" spans="1:11" ht="15">
      <c r="A17" s="45">
        <f t="shared" si="0"/>
        <v>13</v>
      </c>
      <c r="B17" s="60">
        <v>1678036</v>
      </c>
      <c r="C17" s="61" t="s">
        <v>99</v>
      </c>
      <c r="D17" s="48">
        <f t="shared" si="1"/>
        <v>342073</v>
      </c>
      <c r="E17" s="48">
        <f t="shared" si="2"/>
        <v>1923212</v>
      </c>
      <c r="F17" s="48"/>
      <c r="G17" s="48"/>
      <c r="H17" s="50">
        <f t="shared" si="3"/>
        <v>362</v>
      </c>
      <c r="I17" s="50"/>
      <c r="J17" s="50"/>
      <c r="K17" s="50" t="s">
        <v>26</v>
      </c>
    </row>
    <row r="18" spans="1:11" ht="15">
      <c r="A18" s="45">
        <f t="shared" si="0"/>
        <v>14</v>
      </c>
      <c r="B18" s="60">
        <v>1678037</v>
      </c>
      <c r="C18" s="61" t="s">
        <v>100</v>
      </c>
      <c r="D18" s="48">
        <f t="shared" si="1"/>
        <v>342074</v>
      </c>
      <c r="E18" s="48">
        <f t="shared" si="2"/>
        <v>1923213</v>
      </c>
      <c r="F18" s="48"/>
      <c r="G18" s="48"/>
      <c r="H18" s="50">
        <f t="shared" si="3"/>
        <v>363</v>
      </c>
      <c r="I18" s="50"/>
      <c r="J18" s="50"/>
      <c r="K18" s="50" t="s">
        <v>26</v>
      </c>
    </row>
    <row r="19" spans="1:11" ht="15">
      <c r="A19" s="45">
        <f t="shared" si="0"/>
        <v>15</v>
      </c>
      <c r="B19" s="60">
        <v>1678038</v>
      </c>
      <c r="C19" s="61" t="s">
        <v>101</v>
      </c>
      <c r="D19" s="48">
        <f t="shared" si="1"/>
        <v>342075</v>
      </c>
      <c r="E19" s="48">
        <f t="shared" si="2"/>
        <v>1923214</v>
      </c>
      <c r="F19" s="48"/>
      <c r="G19" s="48"/>
      <c r="H19" s="50">
        <f t="shared" si="3"/>
        <v>364</v>
      </c>
      <c r="I19" s="50"/>
      <c r="J19" s="50"/>
      <c r="K19" s="50" t="s">
        <v>26</v>
      </c>
    </row>
    <row r="20" spans="1:11" s="63" customFormat="1" ht="15">
      <c r="A20" s="51">
        <f t="shared" si="0"/>
        <v>16</v>
      </c>
      <c r="B20" s="62">
        <v>1678039</v>
      </c>
      <c r="C20" s="62" t="s">
        <v>102</v>
      </c>
      <c r="D20" s="52">
        <f t="shared" si="1"/>
        <v>342076</v>
      </c>
      <c r="E20" s="52">
        <f t="shared" si="2"/>
        <v>1923215</v>
      </c>
      <c r="F20" s="52"/>
      <c r="G20" s="52"/>
      <c r="H20" s="54">
        <f t="shared" si="3"/>
        <v>365</v>
      </c>
      <c r="I20" s="54"/>
      <c r="J20" s="54"/>
      <c r="K20" s="54" t="s">
        <v>129</v>
      </c>
    </row>
    <row r="21" spans="1:11" s="63" customFormat="1" ht="15">
      <c r="A21" s="51">
        <f t="shared" si="0"/>
        <v>17</v>
      </c>
      <c r="B21" s="62">
        <v>1678040</v>
      </c>
      <c r="C21" s="62" t="s">
        <v>103</v>
      </c>
      <c r="D21" s="52">
        <f t="shared" si="1"/>
        <v>342077</v>
      </c>
      <c r="E21" s="52">
        <f t="shared" si="2"/>
        <v>1923216</v>
      </c>
      <c r="F21" s="52"/>
      <c r="G21" s="52"/>
      <c r="H21" s="54">
        <f t="shared" si="3"/>
        <v>366</v>
      </c>
      <c r="I21" s="54"/>
      <c r="J21" s="54"/>
      <c r="K21" s="54" t="s">
        <v>128</v>
      </c>
    </row>
    <row r="22" spans="1:11" ht="15">
      <c r="A22" s="45">
        <f t="shared" si="0"/>
        <v>18</v>
      </c>
      <c r="B22" s="60">
        <v>1678041</v>
      </c>
      <c r="C22" s="61" t="s">
        <v>104</v>
      </c>
      <c r="D22" s="48">
        <f t="shared" si="1"/>
        <v>342078</v>
      </c>
      <c r="E22" s="48">
        <f t="shared" si="2"/>
        <v>1923217</v>
      </c>
      <c r="F22" s="50"/>
      <c r="G22" s="50"/>
      <c r="H22" s="50">
        <f t="shared" si="3"/>
        <v>367</v>
      </c>
      <c r="I22" s="48"/>
      <c r="J22" s="50"/>
      <c r="K22" s="50" t="s">
        <v>26</v>
      </c>
    </row>
    <row r="23" spans="1:11" ht="15">
      <c r="A23" s="45">
        <f t="shared" si="0"/>
        <v>19</v>
      </c>
      <c r="B23" s="60">
        <v>1678042</v>
      </c>
      <c r="C23" s="61" t="s">
        <v>105</v>
      </c>
      <c r="D23" s="48">
        <f t="shared" si="1"/>
        <v>342079</v>
      </c>
      <c r="E23" s="48">
        <f t="shared" si="2"/>
        <v>1923218</v>
      </c>
      <c r="F23" s="48"/>
      <c r="G23" s="48"/>
      <c r="H23" s="50">
        <f t="shared" si="3"/>
        <v>368</v>
      </c>
      <c r="I23" s="50"/>
      <c r="J23" s="50"/>
      <c r="K23" s="50" t="s">
        <v>26</v>
      </c>
    </row>
    <row r="24" spans="1:11" s="63" customFormat="1" ht="15">
      <c r="A24" s="51">
        <f t="shared" si="0"/>
        <v>20</v>
      </c>
      <c r="B24" s="62">
        <v>1678043</v>
      </c>
      <c r="C24" s="62" t="s">
        <v>106</v>
      </c>
      <c r="D24" s="52">
        <f t="shared" si="1"/>
        <v>342080</v>
      </c>
      <c r="E24" s="52">
        <f t="shared" si="2"/>
        <v>1923219</v>
      </c>
      <c r="F24" s="52"/>
      <c r="G24" s="52"/>
      <c r="H24" s="54">
        <f t="shared" si="3"/>
        <v>369</v>
      </c>
      <c r="I24" s="54"/>
      <c r="J24" s="54"/>
      <c r="K24" s="54" t="s">
        <v>129</v>
      </c>
    </row>
    <row r="25" spans="1:11" ht="15">
      <c r="A25" s="45">
        <f t="shared" si="0"/>
        <v>21</v>
      </c>
      <c r="B25" s="60">
        <v>1678044</v>
      </c>
      <c r="C25" s="61" t="s">
        <v>107</v>
      </c>
      <c r="D25" s="48">
        <f t="shared" si="1"/>
        <v>342081</v>
      </c>
      <c r="E25" s="48">
        <f t="shared" si="2"/>
        <v>1923220</v>
      </c>
      <c r="F25" s="48"/>
      <c r="G25" s="48"/>
      <c r="H25" s="50">
        <f t="shared" si="3"/>
        <v>370</v>
      </c>
      <c r="I25" s="50"/>
      <c r="J25" s="50"/>
      <c r="K25" s="50" t="s">
        <v>26</v>
      </c>
    </row>
    <row r="26" spans="1:11" s="63" customFormat="1" ht="15">
      <c r="A26" s="51">
        <f t="shared" si="0"/>
        <v>22</v>
      </c>
      <c r="B26" s="62">
        <v>1678045</v>
      </c>
      <c r="C26" s="62" t="s">
        <v>108</v>
      </c>
      <c r="D26" s="52">
        <f t="shared" si="1"/>
        <v>342082</v>
      </c>
      <c r="E26" s="52">
        <f t="shared" si="2"/>
        <v>1923221</v>
      </c>
      <c r="F26" s="52"/>
      <c r="G26" s="52"/>
      <c r="H26" s="54">
        <f t="shared" si="3"/>
        <v>371</v>
      </c>
      <c r="I26" s="54"/>
      <c r="J26" s="54"/>
      <c r="K26" s="54" t="s">
        <v>128</v>
      </c>
    </row>
    <row r="27" spans="1:11" ht="15">
      <c r="A27" s="45">
        <f t="shared" si="0"/>
        <v>23</v>
      </c>
      <c r="B27" s="60">
        <v>1678046</v>
      </c>
      <c r="C27" s="61" t="s">
        <v>109</v>
      </c>
      <c r="D27" s="48">
        <f t="shared" si="1"/>
        <v>342083</v>
      </c>
      <c r="E27" s="48">
        <f t="shared" si="2"/>
        <v>1923222</v>
      </c>
      <c r="F27" s="50"/>
      <c r="G27" s="50"/>
      <c r="H27" s="50">
        <f t="shared" si="3"/>
        <v>372</v>
      </c>
      <c r="I27" s="50"/>
      <c r="J27" s="48"/>
      <c r="K27" s="50" t="s">
        <v>26</v>
      </c>
    </row>
    <row r="28" spans="1:11" ht="15">
      <c r="A28" s="45">
        <f t="shared" si="0"/>
        <v>24</v>
      </c>
      <c r="B28" s="60">
        <v>1678047</v>
      </c>
      <c r="C28" s="61" t="s">
        <v>110</v>
      </c>
      <c r="D28" s="48">
        <f t="shared" si="1"/>
        <v>342084</v>
      </c>
      <c r="E28" s="48">
        <f t="shared" si="2"/>
        <v>1923223</v>
      </c>
      <c r="F28" s="48"/>
      <c r="G28" s="48"/>
      <c r="H28" s="50">
        <f t="shared" si="3"/>
        <v>373</v>
      </c>
      <c r="I28" s="50"/>
      <c r="J28" s="50"/>
      <c r="K28" s="50" t="s">
        <v>26</v>
      </c>
    </row>
    <row r="29" spans="1:11" s="63" customFormat="1" ht="15">
      <c r="A29" s="51">
        <f t="shared" si="0"/>
        <v>25</v>
      </c>
      <c r="B29" s="62">
        <v>1678048</v>
      </c>
      <c r="C29" s="62" t="s">
        <v>111</v>
      </c>
      <c r="D29" s="52">
        <f t="shared" si="1"/>
        <v>342085</v>
      </c>
      <c r="E29" s="52">
        <f t="shared" si="2"/>
        <v>1923224</v>
      </c>
      <c r="F29" s="54"/>
      <c r="G29" s="54"/>
      <c r="H29" s="54">
        <f t="shared" si="3"/>
        <v>374</v>
      </c>
      <c r="I29" s="52"/>
      <c r="J29" s="54"/>
      <c r="K29" s="54" t="s">
        <v>128</v>
      </c>
    </row>
    <row r="30" spans="1:11" ht="15">
      <c r="A30" s="45">
        <f t="shared" si="0"/>
        <v>26</v>
      </c>
      <c r="B30" s="60">
        <v>1678049</v>
      </c>
      <c r="C30" s="61" t="s">
        <v>112</v>
      </c>
      <c r="D30" s="48">
        <f t="shared" si="1"/>
        <v>342086</v>
      </c>
      <c r="E30" s="48">
        <f t="shared" si="2"/>
        <v>1923225</v>
      </c>
      <c r="F30" s="48"/>
      <c r="G30" s="48"/>
      <c r="H30" s="50">
        <f t="shared" si="3"/>
        <v>375</v>
      </c>
      <c r="I30" s="50"/>
      <c r="J30" s="50"/>
      <c r="K30" s="50" t="s">
        <v>26</v>
      </c>
    </row>
    <row r="31" spans="1:11" ht="15">
      <c r="A31" s="45">
        <f t="shared" si="0"/>
        <v>27</v>
      </c>
      <c r="B31" s="60">
        <v>1678050</v>
      </c>
      <c r="C31" s="61" t="s">
        <v>113</v>
      </c>
      <c r="D31" s="48">
        <f t="shared" si="1"/>
        <v>342087</v>
      </c>
      <c r="E31" s="48">
        <f t="shared" si="2"/>
        <v>1923226</v>
      </c>
      <c r="F31" s="48"/>
      <c r="G31" s="48"/>
      <c r="H31" s="50">
        <f t="shared" si="3"/>
        <v>376</v>
      </c>
      <c r="I31" s="50"/>
      <c r="J31" s="50"/>
      <c r="K31" s="50" t="s">
        <v>26</v>
      </c>
    </row>
    <row r="32" spans="1:11" ht="15">
      <c r="A32" s="45">
        <f t="shared" si="0"/>
        <v>28</v>
      </c>
      <c r="B32" s="60">
        <v>1678051</v>
      </c>
      <c r="C32" s="61" t="s">
        <v>114</v>
      </c>
      <c r="D32" s="48">
        <f t="shared" si="1"/>
        <v>342088</v>
      </c>
      <c r="E32" s="48">
        <f t="shared" si="2"/>
        <v>1923227</v>
      </c>
      <c r="F32" s="48"/>
      <c r="G32" s="48"/>
      <c r="H32" s="50">
        <f t="shared" si="3"/>
        <v>377</v>
      </c>
      <c r="I32" s="50"/>
      <c r="J32" s="50"/>
      <c r="K32" s="50" t="s">
        <v>26</v>
      </c>
    </row>
    <row r="33" spans="1:11" ht="15">
      <c r="A33" s="45">
        <f t="shared" si="0"/>
        <v>29</v>
      </c>
      <c r="B33" s="60">
        <v>1678052</v>
      </c>
      <c r="C33" s="61" t="s">
        <v>115</v>
      </c>
      <c r="D33" s="48">
        <f t="shared" si="1"/>
        <v>342089</v>
      </c>
      <c r="E33" s="48">
        <f t="shared" si="2"/>
        <v>1923228</v>
      </c>
      <c r="F33" s="48"/>
      <c r="G33" s="48"/>
      <c r="H33" s="50">
        <f t="shared" si="3"/>
        <v>378</v>
      </c>
      <c r="I33" s="50"/>
      <c r="J33" s="50"/>
      <c r="K33" s="50" t="s">
        <v>26</v>
      </c>
    </row>
    <row r="34" spans="1:11" s="63" customFormat="1" ht="15">
      <c r="A34" s="51">
        <f t="shared" si="0"/>
        <v>30</v>
      </c>
      <c r="B34" s="62">
        <v>1678053</v>
      </c>
      <c r="C34" s="62" t="s">
        <v>116</v>
      </c>
      <c r="D34" s="52">
        <f t="shared" si="1"/>
        <v>342090</v>
      </c>
      <c r="E34" s="52">
        <f t="shared" si="2"/>
        <v>1923229</v>
      </c>
      <c r="F34" s="52"/>
      <c r="G34" s="52"/>
      <c r="H34" s="54">
        <f t="shared" si="3"/>
        <v>379</v>
      </c>
      <c r="I34" s="54"/>
      <c r="J34" s="54"/>
      <c r="K34" s="54" t="s">
        <v>129</v>
      </c>
    </row>
    <row r="35" spans="1:11" ht="15">
      <c r="A35" s="45">
        <f t="shared" si="0"/>
        <v>31</v>
      </c>
      <c r="B35" s="60">
        <v>1678054</v>
      </c>
      <c r="C35" s="61" t="s">
        <v>117</v>
      </c>
      <c r="D35" s="48">
        <f t="shared" si="1"/>
        <v>342091</v>
      </c>
      <c r="E35" s="48">
        <f t="shared" si="2"/>
        <v>1923230</v>
      </c>
      <c r="F35" s="48"/>
      <c r="G35" s="48"/>
      <c r="H35" s="50">
        <f t="shared" si="3"/>
        <v>380</v>
      </c>
      <c r="I35" s="50"/>
      <c r="J35" s="50"/>
      <c r="K35" s="50" t="s">
        <v>26</v>
      </c>
    </row>
    <row r="36" spans="1:11" ht="15">
      <c r="A36" s="45">
        <f t="shared" si="0"/>
        <v>32</v>
      </c>
      <c r="B36" s="60">
        <v>1678055</v>
      </c>
      <c r="C36" s="61" t="s">
        <v>118</v>
      </c>
      <c r="D36" s="48">
        <f t="shared" si="1"/>
        <v>342092</v>
      </c>
      <c r="E36" s="48">
        <f t="shared" si="2"/>
        <v>1923231</v>
      </c>
      <c r="F36" s="50"/>
      <c r="G36" s="50"/>
      <c r="H36" s="50">
        <f t="shared" si="3"/>
        <v>381</v>
      </c>
      <c r="I36" s="50"/>
      <c r="J36" s="48"/>
      <c r="K36" s="50" t="s">
        <v>26</v>
      </c>
    </row>
    <row r="37" spans="1:11" ht="15">
      <c r="A37" s="45">
        <f t="shared" si="0"/>
        <v>33</v>
      </c>
      <c r="B37" s="60">
        <v>1678056</v>
      </c>
      <c r="C37" s="61" t="s">
        <v>119</v>
      </c>
      <c r="D37" s="48">
        <f t="shared" si="1"/>
        <v>342093</v>
      </c>
      <c r="E37" s="48">
        <f t="shared" si="2"/>
        <v>1923232</v>
      </c>
      <c r="F37" s="48"/>
      <c r="G37" s="48"/>
      <c r="H37" s="50">
        <f t="shared" si="3"/>
        <v>382</v>
      </c>
      <c r="I37" s="50"/>
      <c r="J37" s="50"/>
      <c r="K37" s="50" t="s">
        <v>26</v>
      </c>
    </row>
  </sheetData>
  <mergeCells count="2">
    <mergeCell ref="B2:K2"/>
    <mergeCell ref="B3:K3"/>
  </mergeCells>
  <printOptions horizontalCentered="1"/>
  <pageMargins left="0.2" right="0.2" top="0.25" bottom="0.25" header="0.3" footer="0.3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kavita</dc:creator>
  <cp:keywords/>
  <dc:description/>
  <cp:lastModifiedBy>KAVITA</cp:lastModifiedBy>
  <cp:lastPrinted>2017-06-21T07:06:44Z</cp:lastPrinted>
  <dcterms:created xsi:type="dcterms:W3CDTF">2016-05-21T06:16:39Z</dcterms:created>
  <dcterms:modified xsi:type="dcterms:W3CDTF">2021-08-03T03:38:19Z</dcterms:modified>
  <cp:category/>
  <cp:version/>
  <cp:contentType/>
  <cp:contentStatus/>
</cp:coreProperties>
</file>